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'сводка'!$A$1:$AB$42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<sst xmlns="http://schemas.openxmlformats.org/spreadsheetml/2006/main" count="207" uniqueCount="126">
  <si>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</si>
  <si>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</si>
  <si>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</si>
  <si>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</si>
  <si>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</si>
  <si>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</si>
  <si>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</si>
  <si>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</si>
  <si>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</si>
  <si>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</si>
  <si>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</si>
  <si>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</si>
  <si>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</si>
  <si>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</si>
  <si>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</si>
  <si>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</si>
  <si>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</si>
  <si>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</si>
  <si>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</si>
  <si>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</si>
  <si>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</si>
  <si>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</si>
  <si>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</si>
  <si>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</si>
  <si>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</si>
  <si>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</si>
  <si>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</si>
  <si>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</si>
  <si>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</si>
  <si>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</si>
  <si>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</si>
  <si>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</si>
  <si>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</si>
  <si>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</si>
  <si>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</si>
  <si>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</si>
  <si>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</si>
  <si>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</si>
  <si>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</si>
  <si>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</si>
  <si>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</si>
  <si>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</si>
  <si>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</si>
  <si>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</si>
  <si>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</si>
  <si>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</si>
  <si>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</si>
  <si>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</si>
  <si>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</si>
  <si>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</si>
  <si>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</si>
  <si>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</si>
  <si>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</si>
  <si>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</si>
  <si>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</si>
  <si>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</si>
  <si>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</si>
  <si>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</si>
  <si>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</si>
  <si>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</si>
  <si>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</si>
  <si>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</si>
  <si>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</si>
  <si>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</si>
  <si>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</si>
  <si>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</si>
  <si>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</si>
  <si>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</si>
  <si>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</si>
  <si>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</si>
  <si>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</si>
  <si>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</si>
  <si>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</si>
  <si>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</si>
  <si>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</si>
  <si>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</si>
  <si>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</si>
  <si>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</si>
  <si>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</si>
  <si>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</si>
  <si>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</si>
  <si>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</si>
  <si>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</si>
  <si>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</si>
  <si>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</si>
  <si>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</si>
  <si>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</si>
  <si>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</si>
  <si>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</si>
  <si>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</si>
  <si>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</si>
  <si>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</si>
  <si>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</si>
  <si>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</si>
  <si>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</si>
  <si>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</si>
  <si>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</si>
  <si>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</si>
  <si>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</si>
  <si>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</si>
  <si>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</si>
  <si>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</si>
  <si>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</si>
  <si>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</si>
  <si>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</si>
  <si>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</si>
  <si>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</si>
  <si>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</si>
  <si>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</si>
  <si>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</si>
  <si>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</si>
  <si>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</si>
  <si>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Озимой рапс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</si>
  <si>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</si>
  <si>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</si>
  <si>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</si>
  <si>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</si>
  <si>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</si>
  <si>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</si>
  <si>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</si>
  <si>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</si>
  <si>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</si>
  <si>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</si>
  <si>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11.ИП  Николаев С.Л.</t>
  </si>
  <si>
    <t>12.ФГБНУ ЧНИИСХ</t>
  </si>
  <si>
    <t>Информация о сельскохозяйственных работах по состоянию на 07 сентября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</si>
</sst>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3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view="pageBreakPreview" zoomScale="75" zoomScaleNormal="75" zoomScaleSheetLayoutView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9" sqref="P19"/>
    </sheetView>
  </sheetViews>
  <sheetFormatPr defaultColWidth="9.00390625" defaultRowHeight="12.75"/>
  <cols>
    <col min="1" max="1" width="45.3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71" t="s">
        <v>125</v>
      </c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8" ht="18">
      <c r="A2" s="9" t="s">
        <v>1</v>
      </c>
      <c r="B2" s="78" t="s">
        <v>53</v>
      </c>
      <c r="C2" s="79"/>
      <c r="D2" s="75" t="s">
        <v>43</v>
      </c>
      <c r="E2" s="76"/>
      <c r="F2" s="76"/>
      <c r="G2" s="76"/>
      <c r="H2" s="76"/>
      <c r="I2" s="76"/>
      <c r="J2" s="76"/>
      <c r="K2" s="76"/>
      <c r="L2" s="77"/>
      <c r="M2" s="7"/>
      <c r="N2" s="73" t="s">
        <v>40</v>
      </c>
      <c r="O2" s="74"/>
      <c r="P2" s="74"/>
      <c r="Q2" s="74"/>
      <c r="R2" s="74"/>
      <c r="S2" s="74"/>
      <c r="T2" s="74"/>
      <c r="U2" s="74"/>
      <c r="V2" s="74"/>
      <c r="W2" s="8" t="s">
        <v>49</v>
      </c>
      <c r="X2" s="8" t="s">
        <v>56</v>
      </c>
      <c r="Y2" s="82" t="s">
        <v>112</v>
      </c>
      <c r="Z2" s="83"/>
      <c r="AA2" s="70" t="s">
        <v>115</v>
      </c>
      <c r="AB2" s="70"/>
    </row>
    <row r="3" spans="1:28" ht="16.5" customHeight="1">
      <c r="A3" s="10"/>
      <c r="B3" s="80" t="s">
        <v>54</v>
      </c>
      <c r="C3" s="81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113</v>
      </c>
      <c r="Z3" s="45" t="s">
        <v>114</v>
      </c>
      <c r="AA3" s="38" t="s">
        <v>113</v>
      </c>
      <c r="AB3" s="45" t="s">
        <v>114</v>
      </c>
    </row>
    <row r="4" spans="1:28" ht="18">
      <c r="A4" s="10" t="s">
        <v>0</v>
      </c>
      <c r="B4" s="29" t="s">
        <v>55</v>
      </c>
      <c r="C4" s="29" t="s">
        <v>111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109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109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4365</v>
      </c>
      <c r="C6" s="25">
        <v>883</v>
      </c>
      <c r="D6" s="33">
        <f aca="true" t="shared" si="0" ref="D6:D21">E6+F6+G6+H6+I6+J6+K6+L6</f>
        <v>3866</v>
      </c>
      <c r="E6" s="12">
        <v>883</v>
      </c>
      <c r="F6" s="12"/>
      <c r="G6" s="12"/>
      <c r="H6" s="12">
        <v>1500</v>
      </c>
      <c r="I6" s="12">
        <v>1483</v>
      </c>
      <c r="J6" s="12"/>
      <c r="K6" s="12"/>
      <c r="L6" s="12"/>
      <c r="M6" s="19">
        <f aca="true" t="shared" si="1" ref="M6:M26">D6/B6*100</f>
        <v>88.56815578465063</v>
      </c>
      <c r="N6" s="33">
        <f aca="true" t="shared" si="2" ref="N6:N41">O6+P6+Q6+R6+S6+T6+U6+V6</f>
        <v>9489</v>
      </c>
      <c r="O6" s="12">
        <v>2580</v>
      </c>
      <c r="P6" s="12"/>
      <c r="Q6" s="12"/>
      <c r="R6" s="12">
        <v>2803</v>
      </c>
      <c r="S6" s="12">
        <v>4106</v>
      </c>
      <c r="T6" s="12"/>
      <c r="U6" s="12"/>
      <c r="V6" s="12"/>
      <c r="W6" s="19">
        <f aca="true" t="shared" si="3" ref="W6:W42">N6/D6*10</f>
        <v>24.544749094671495</v>
      </c>
      <c r="X6" s="12">
        <v>4</v>
      </c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t="shared" si="0"/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1"/>
        <v>100</v>
      </c>
      <c r="N7" s="33">
        <f t="shared" si="2"/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3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0"/>
        <v>524</v>
      </c>
      <c r="E8" s="12">
        <v>95</v>
      </c>
      <c r="F8" s="12">
        <v>88</v>
      </c>
      <c r="G8" s="12"/>
      <c r="H8" s="12">
        <v>185</v>
      </c>
      <c r="I8" s="12">
        <v>101</v>
      </c>
      <c r="J8" s="12">
        <v>55</v>
      </c>
      <c r="K8" s="12"/>
      <c r="L8" s="12"/>
      <c r="M8" s="19">
        <f t="shared" si="1"/>
        <v>100</v>
      </c>
      <c r="N8" s="33">
        <f t="shared" si="2"/>
        <v>1132</v>
      </c>
      <c r="O8" s="12">
        <v>190</v>
      </c>
      <c r="P8" s="12">
        <v>178</v>
      </c>
      <c r="Q8" s="12"/>
      <c r="R8" s="12">
        <v>407</v>
      </c>
      <c r="S8" s="12">
        <v>242</v>
      </c>
      <c r="T8" s="12">
        <v>115</v>
      </c>
      <c r="U8" s="12"/>
      <c r="V8" s="12"/>
      <c r="W8" s="19">
        <f t="shared" si="3"/>
        <v>21.603053435114504</v>
      </c>
      <c r="X8" s="12"/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0"/>
        <v>150</v>
      </c>
      <c r="E9" s="12"/>
      <c r="F9" s="12"/>
      <c r="G9" s="12"/>
      <c r="H9" s="12"/>
      <c r="I9" s="12">
        <v>150</v>
      </c>
      <c r="J9" s="12"/>
      <c r="K9" s="12"/>
      <c r="L9" s="12"/>
      <c r="M9" s="19">
        <f t="shared" si="1"/>
        <v>50</v>
      </c>
      <c r="N9" s="33">
        <f t="shared" si="2"/>
        <v>300</v>
      </c>
      <c r="O9" s="12"/>
      <c r="P9" s="12"/>
      <c r="Q9" s="12"/>
      <c r="R9" s="12"/>
      <c r="S9" s="12">
        <v>300</v>
      </c>
      <c r="T9" s="12"/>
      <c r="U9" s="12"/>
      <c r="V9" s="12"/>
      <c r="W9" s="19">
        <f t="shared" si="3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0"/>
        <v>1555</v>
      </c>
      <c r="E10" s="12">
        <v>280</v>
      </c>
      <c r="F10" s="12">
        <v>60</v>
      </c>
      <c r="G10" s="12"/>
      <c r="H10" s="12">
        <v>530</v>
      </c>
      <c r="I10" s="12">
        <v>480</v>
      </c>
      <c r="J10" s="12">
        <v>50</v>
      </c>
      <c r="K10" s="12">
        <v>155</v>
      </c>
      <c r="L10" s="12"/>
      <c r="M10" s="19">
        <f t="shared" si="1"/>
        <v>88.50313033579967</v>
      </c>
      <c r="N10" s="33">
        <f t="shared" si="2"/>
        <v>2687</v>
      </c>
      <c r="O10" s="12">
        <v>522</v>
      </c>
      <c r="P10" s="12">
        <v>199</v>
      </c>
      <c r="Q10" s="12"/>
      <c r="R10" s="12">
        <v>820</v>
      </c>
      <c r="S10" s="12">
        <v>717</v>
      </c>
      <c r="T10" s="12">
        <v>209</v>
      </c>
      <c r="U10" s="12">
        <v>220</v>
      </c>
      <c r="V10" s="12"/>
      <c r="W10" s="19">
        <f t="shared" si="3"/>
        <v>17.279742765273312</v>
      </c>
      <c r="X10" s="12">
        <v>3</v>
      </c>
      <c r="Y10" s="48"/>
      <c r="Z10" s="40"/>
      <c r="AA10" s="22"/>
      <c r="AB10" s="22"/>
    </row>
    <row r="11" spans="1:28" ht="27.75" customHeight="1">
      <c r="A11" s="14" t="s">
        <v>82</v>
      </c>
      <c r="B11" s="12">
        <v>454</v>
      </c>
      <c r="C11" s="12">
        <v>213</v>
      </c>
      <c r="D11" s="33">
        <f t="shared" si="0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1"/>
        <v>100</v>
      </c>
      <c r="N11" s="33">
        <f t="shared" si="2"/>
        <v>1232</v>
      </c>
      <c r="O11" s="12">
        <v>206</v>
      </c>
      <c r="P11" s="12"/>
      <c r="Q11" s="12">
        <v>400</v>
      </c>
      <c r="R11" s="12"/>
      <c r="S11" s="12">
        <v>626</v>
      </c>
      <c r="T11" s="12"/>
      <c r="U11" s="12"/>
      <c r="V11" s="12"/>
      <c r="W11" s="19">
        <f t="shared" si="3"/>
        <v>27.136563876651984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0"/>
        <v>250</v>
      </c>
      <c r="E12" s="12"/>
      <c r="F12" s="12"/>
      <c r="G12" s="12"/>
      <c r="H12" s="12">
        <v>100</v>
      </c>
      <c r="I12" s="12">
        <v>150</v>
      </c>
      <c r="J12" s="12"/>
      <c r="K12" s="12"/>
      <c r="L12" s="12"/>
      <c r="M12" s="19">
        <f t="shared" si="1"/>
        <v>71.42857142857143</v>
      </c>
      <c r="N12" s="33">
        <f t="shared" si="2"/>
        <v>545</v>
      </c>
      <c r="O12" s="12"/>
      <c r="P12" s="12"/>
      <c r="Q12" s="12"/>
      <c r="R12" s="12">
        <v>200</v>
      </c>
      <c r="S12" s="12">
        <v>345</v>
      </c>
      <c r="T12" s="12"/>
      <c r="U12" s="12"/>
      <c r="V12" s="12"/>
      <c r="W12" s="19">
        <f t="shared" si="3"/>
        <v>21.8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0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1"/>
        <v>100</v>
      </c>
      <c r="N13" s="33">
        <f t="shared" si="2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3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0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1"/>
        <v>100</v>
      </c>
      <c r="N14" s="33">
        <f t="shared" si="2"/>
        <v>118</v>
      </c>
      <c r="O14" s="12">
        <v>33</v>
      </c>
      <c r="P14" s="12"/>
      <c r="Q14" s="12"/>
      <c r="R14" s="12"/>
      <c r="S14" s="12">
        <v>85</v>
      </c>
      <c r="T14" s="12"/>
      <c r="U14" s="12"/>
      <c r="V14" s="12"/>
      <c r="W14" s="19">
        <f t="shared" si="3"/>
        <v>29.5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0"/>
        <v>200</v>
      </c>
      <c r="E15" s="12"/>
      <c r="F15" s="12"/>
      <c r="G15" s="12"/>
      <c r="H15" s="12"/>
      <c r="I15" s="12">
        <v>200</v>
      </c>
      <c r="J15" s="12"/>
      <c r="K15" s="12"/>
      <c r="L15" s="12"/>
      <c r="M15" s="19">
        <f t="shared" si="1"/>
        <v>57.14285714285714</v>
      </c>
      <c r="N15" s="33">
        <f t="shared" si="2"/>
        <v>500</v>
      </c>
      <c r="O15" s="60"/>
      <c r="P15" s="12"/>
      <c r="Q15" s="12"/>
      <c r="R15" s="12"/>
      <c r="S15" s="12">
        <v>500</v>
      </c>
      <c r="T15" s="12"/>
      <c r="U15" s="12"/>
      <c r="V15" s="12"/>
      <c r="W15" s="19">
        <f t="shared" si="3"/>
        <v>25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0"/>
        <v>10</v>
      </c>
      <c r="E16" s="12"/>
      <c r="F16" s="12"/>
      <c r="G16" s="12"/>
      <c r="H16" s="12"/>
      <c r="I16" s="12">
        <v>10</v>
      </c>
      <c r="J16" s="12"/>
      <c r="K16" s="12"/>
      <c r="L16" s="12"/>
      <c r="M16" s="19">
        <f t="shared" si="1"/>
        <v>12.82051282051282</v>
      </c>
      <c r="N16" s="33">
        <f t="shared" si="2"/>
        <v>18</v>
      </c>
      <c r="O16" s="12"/>
      <c r="P16" s="12"/>
      <c r="Q16" s="12"/>
      <c r="R16" s="12"/>
      <c r="S16" s="12">
        <v>18</v>
      </c>
      <c r="T16" s="12"/>
      <c r="U16" s="12"/>
      <c r="V16" s="12"/>
      <c r="W16" s="19">
        <f t="shared" si="3"/>
        <v>18</v>
      </c>
      <c r="X16" s="12">
        <v>1</v>
      </c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0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1"/>
        <v>100</v>
      </c>
      <c r="N17" s="33">
        <f t="shared" si="2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3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0"/>
        <v>430</v>
      </c>
      <c r="E18" s="12">
        <v>85</v>
      </c>
      <c r="F18" s="12">
        <v>27</v>
      </c>
      <c r="G18" s="12"/>
      <c r="H18" s="12">
        <v>113</v>
      </c>
      <c r="I18" s="12">
        <v>138</v>
      </c>
      <c r="J18" s="12">
        <v>67</v>
      </c>
      <c r="K18" s="12"/>
      <c r="L18" s="12"/>
      <c r="M18" s="19">
        <f t="shared" si="1"/>
        <v>82.37547892720306</v>
      </c>
      <c r="N18" s="33">
        <f t="shared" si="2"/>
        <v>1626</v>
      </c>
      <c r="O18" s="12">
        <v>327</v>
      </c>
      <c r="P18" s="12">
        <v>104</v>
      </c>
      <c r="Q18" s="12"/>
      <c r="R18" s="12">
        <v>403</v>
      </c>
      <c r="S18" s="12">
        <v>496</v>
      </c>
      <c r="T18" s="12">
        <v>296</v>
      </c>
      <c r="U18" s="12"/>
      <c r="V18" s="19"/>
      <c r="W18" s="19">
        <f t="shared" si="3"/>
        <v>37.81395348837209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690</v>
      </c>
      <c r="D19" s="33">
        <f t="shared" si="0"/>
        <v>1697</v>
      </c>
      <c r="E19" s="12">
        <v>190</v>
      </c>
      <c r="F19" s="12">
        <v>500</v>
      </c>
      <c r="G19" s="12"/>
      <c r="H19" s="12"/>
      <c r="I19" s="12">
        <v>799</v>
      </c>
      <c r="J19" s="12">
        <v>208</v>
      </c>
      <c r="K19" s="12"/>
      <c r="L19" s="12"/>
      <c r="M19" s="19">
        <f t="shared" si="1"/>
        <v>82.57907542579075</v>
      </c>
      <c r="N19" s="33">
        <f t="shared" si="2"/>
        <v>4672</v>
      </c>
      <c r="O19" s="12">
        <v>350</v>
      </c>
      <c r="P19" s="12">
        <v>1560</v>
      </c>
      <c r="Q19" s="12"/>
      <c r="R19" s="12"/>
      <c r="S19" s="12">
        <v>2245</v>
      </c>
      <c r="T19" s="12">
        <v>517</v>
      </c>
      <c r="U19" s="12"/>
      <c r="V19" s="12"/>
      <c r="W19" s="19">
        <f t="shared" si="3"/>
        <v>27.53093694755451</v>
      </c>
      <c r="X19" s="12">
        <v>5</v>
      </c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100</v>
      </c>
      <c r="B20" s="12">
        <v>1434</v>
      </c>
      <c r="C20" s="12">
        <v>825</v>
      </c>
      <c r="D20" s="33">
        <f t="shared" si="0"/>
        <v>1420</v>
      </c>
      <c r="E20" s="12">
        <v>420</v>
      </c>
      <c r="F20" s="12">
        <v>405</v>
      </c>
      <c r="G20" s="12"/>
      <c r="H20" s="12">
        <v>246</v>
      </c>
      <c r="I20" s="12">
        <v>349</v>
      </c>
      <c r="J20" s="12"/>
      <c r="K20" s="12"/>
      <c r="L20" s="12"/>
      <c r="M20" s="19">
        <f t="shared" si="1"/>
        <v>99.023709902371</v>
      </c>
      <c r="N20" s="33">
        <f t="shared" si="2"/>
        <v>3276</v>
      </c>
      <c r="O20" s="12">
        <v>923</v>
      </c>
      <c r="P20" s="12">
        <v>825</v>
      </c>
      <c r="Q20" s="12"/>
      <c r="R20" s="12">
        <v>830</v>
      </c>
      <c r="S20" s="12">
        <v>698</v>
      </c>
      <c r="T20" s="12"/>
      <c r="U20" s="12"/>
      <c r="V20" s="12"/>
      <c r="W20" s="19">
        <f t="shared" si="3"/>
        <v>23.070422535211268</v>
      </c>
      <c r="X20" s="12"/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88</v>
      </c>
      <c r="B21" s="12">
        <v>100</v>
      </c>
      <c r="C21" s="12"/>
      <c r="D21" s="33">
        <f t="shared" si="0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1"/>
        <v>100</v>
      </c>
      <c r="N21" s="33">
        <f t="shared" si="2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3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17338</v>
      </c>
      <c r="C22" s="5">
        <f>SUM(C6:C21)</f>
        <v>5466</v>
      </c>
      <c r="D22" s="33">
        <f>E22+F22+G22+H22+I22+J22+K22+L22</f>
        <v>15705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3527</v>
      </c>
      <c r="I22" s="5">
        <f t="shared" si="4"/>
        <v>6177</v>
      </c>
      <c r="J22" s="5">
        <f t="shared" si="4"/>
        <v>380</v>
      </c>
      <c r="K22" s="5">
        <f t="shared" si="4"/>
        <v>155</v>
      </c>
      <c r="L22" s="5">
        <f t="shared" si="4"/>
        <v>0</v>
      </c>
      <c r="M22" s="58">
        <f t="shared" si="1"/>
        <v>90.5813819356327</v>
      </c>
      <c r="N22" s="33">
        <f t="shared" si="2"/>
        <v>45184</v>
      </c>
      <c r="O22" s="5">
        <f>SUM(O6:O21)</f>
        <v>14636</v>
      </c>
      <c r="P22" s="5">
        <f aca="true" t="shared" si="5" ref="P22:V22">SUM(P6:P21)</f>
        <v>2866</v>
      </c>
      <c r="Q22" s="5">
        <f t="shared" si="5"/>
        <v>400</v>
      </c>
      <c r="R22" s="5">
        <f t="shared" si="5"/>
        <v>7790</v>
      </c>
      <c r="S22" s="5">
        <f t="shared" si="5"/>
        <v>18135</v>
      </c>
      <c r="T22" s="5">
        <f t="shared" si="5"/>
        <v>1137</v>
      </c>
      <c r="U22" s="5">
        <f t="shared" si="5"/>
        <v>220</v>
      </c>
      <c r="V22" s="5">
        <f t="shared" si="5"/>
        <v>0</v>
      </c>
      <c r="W22" s="34">
        <f t="shared" si="3"/>
        <v>28.770455269022605</v>
      </c>
      <c r="X22" s="5">
        <f>SUM(X6:X21)</f>
        <v>18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175</v>
      </c>
      <c r="E23" s="12"/>
      <c r="F23" s="12">
        <v>100</v>
      </c>
      <c r="G23" s="12"/>
      <c r="H23" s="12"/>
      <c r="I23" s="5"/>
      <c r="J23" s="13">
        <v>75</v>
      </c>
      <c r="K23" s="5"/>
      <c r="L23" s="5"/>
      <c r="M23" s="19">
        <f t="shared" si="1"/>
        <v>53.68098159509203</v>
      </c>
      <c r="N23" s="33">
        <f t="shared" si="2"/>
        <v>355</v>
      </c>
      <c r="O23" s="59"/>
      <c r="P23" s="13">
        <v>200</v>
      </c>
      <c r="Q23" s="5"/>
      <c r="R23" s="5"/>
      <c r="S23" s="5"/>
      <c r="T23" s="13">
        <v>155</v>
      </c>
      <c r="U23" s="5"/>
      <c r="V23" s="5"/>
      <c r="W23" s="19">
        <f t="shared" si="3"/>
        <v>20.285714285714285</v>
      </c>
      <c r="X23" s="12">
        <v>3</v>
      </c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340</v>
      </c>
      <c r="E24" s="12"/>
      <c r="F24" s="12"/>
      <c r="G24" s="12"/>
      <c r="H24" s="12">
        <v>190</v>
      </c>
      <c r="I24" s="13">
        <v>150</v>
      </c>
      <c r="J24" s="5"/>
      <c r="K24" s="5"/>
      <c r="L24" s="5"/>
      <c r="M24" s="19">
        <f t="shared" si="1"/>
        <v>52.307692307692314</v>
      </c>
      <c r="N24" s="33">
        <f t="shared" si="2"/>
        <v>755</v>
      </c>
      <c r="O24" s="12"/>
      <c r="P24" s="12"/>
      <c r="Q24" s="12"/>
      <c r="R24" s="12">
        <v>380</v>
      </c>
      <c r="S24" s="12">
        <v>375</v>
      </c>
      <c r="T24" s="12"/>
      <c r="U24" s="12"/>
      <c r="V24" s="12"/>
      <c r="W24" s="19">
        <f t="shared" si="3"/>
        <v>22.205882352941178</v>
      </c>
      <c r="X24" s="12">
        <v>1</v>
      </c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55</v>
      </c>
      <c r="E25" s="12"/>
      <c r="F25" s="12"/>
      <c r="G25" s="12"/>
      <c r="H25" s="12">
        <v>30</v>
      </c>
      <c r="I25" s="13">
        <v>25</v>
      </c>
      <c r="J25" s="5"/>
      <c r="K25" s="5"/>
      <c r="L25" s="5"/>
      <c r="M25" s="19">
        <f t="shared" si="1"/>
        <v>84.61538461538461</v>
      </c>
      <c r="N25" s="33">
        <f t="shared" si="2"/>
        <v>83</v>
      </c>
      <c r="O25" s="12"/>
      <c r="P25" s="12"/>
      <c r="Q25" s="12"/>
      <c r="R25" s="12">
        <v>45</v>
      </c>
      <c r="S25" s="12">
        <v>38</v>
      </c>
      <c r="T25" s="12"/>
      <c r="U25" s="12"/>
      <c r="V25" s="12"/>
      <c r="W25" s="19">
        <f t="shared" si="3"/>
        <v>15.09090909090909</v>
      </c>
      <c r="X25" s="12">
        <v>1</v>
      </c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83</v>
      </c>
      <c r="B26" s="12">
        <v>47</v>
      </c>
      <c r="C26" s="12"/>
      <c r="D26" s="33">
        <f t="shared" si="6"/>
        <v>47</v>
      </c>
      <c r="E26" s="12"/>
      <c r="F26" s="12"/>
      <c r="G26" s="12"/>
      <c r="H26" s="12">
        <v>20</v>
      </c>
      <c r="I26" s="13">
        <v>27</v>
      </c>
      <c r="J26" s="5"/>
      <c r="K26" s="5"/>
      <c r="L26" s="5"/>
      <c r="M26" s="19">
        <f t="shared" si="1"/>
        <v>100</v>
      </c>
      <c r="N26" s="33">
        <f t="shared" si="2"/>
        <v>94</v>
      </c>
      <c r="O26" s="12"/>
      <c r="P26" s="12"/>
      <c r="Q26" s="12"/>
      <c r="R26" s="12">
        <v>40</v>
      </c>
      <c r="S26" s="12">
        <v>54</v>
      </c>
      <c r="T26" s="12"/>
      <c r="U26" s="12"/>
      <c r="V26" s="12"/>
      <c r="W26" s="19">
        <f t="shared" si="3"/>
        <v>20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7" ref="M27:M36">D27/B27*100</f>
        <v>100</v>
      </c>
      <c r="N27" s="33">
        <f t="shared" si="2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3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7"/>
        <v>100</v>
      </c>
      <c r="N28" s="33">
        <f t="shared" si="2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3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201</v>
      </c>
      <c r="E29" s="12"/>
      <c r="F29" s="12"/>
      <c r="G29" s="12"/>
      <c r="H29" s="12">
        <v>161</v>
      </c>
      <c r="I29" s="13">
        <v>40</v>
      </c>
      <c r="J29" s="5"/>
      <c r="K29" s="5"/>
      <c r="L29" s="5"/>
      <c r="M29" s="19">
        <f t="shared" si="7"/>
        <v>90.9502262443439</v>
      </c>
      <c r="N29" s="33">
        <f t="shared" si="2"/>
        <v>442</v>
      </c>
      <c r="O29" s="12"/>
      <c r="P29" s="12"/>
      <c r="Q29" s="12"/>
      <c r="R29" s="12">
        <v>354</v>
      </c>
      <c r="S29" s="12">
        <v>88</v>
      </c>
      <c r="T29" s="12"/>
      <c r="U29" s="12"/>
      <c r="V29" s="12"/>
      <c r="W29" s="19">
        <f t="shared" si="3"/>
        <v>21.99004975124378</v>
      </c>
      <c r="X29" s="12">
        <v>1</v>
      </c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7"/>
        <v>#DIV/0!</v>
      </c>
      <c r="N30" s="3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7"/>
        <v>100</v>
      </c>
      <c r="N31" s="33">
        <f t="shared" si="2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3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150</v>
      </c>
      <c r="E32" s="12"/>
      <c r="F32" s="12"/>
      <c r="G32" s="12"/>
      <c r="H32" s="12">
        <v>150</v>
      </c>
      <c r="I32" s="5"/>
      <c r="J32" s="5"/>
      <c r="K32" s="5"/>
      <c r="L32" s="12"/>
      <c r="M32" s="19">
        <f t="shared" si="7"/>
        <v>100</v>
      </c>
      <c r="N32" s="33">
        <f t="shared" si="2"/>
        <v>360</v>
      </c>
      <c r="O32" s="12"/>
      <c r="P32" s="12"/>
      <c r="Q32" s="12"/>
      <c r="R32" s="12">
        <v>360</v>
      </c>
      <c r="S32" s="12"/>
      <c r="T32" s="12"/>
      <c r="U32" s="12"/>
      <c r="V32" s="12"/>
      <c r="W32" s="19">
        <f t="shared" si="3"/>
        <v>24</v>
      </c>
      <c r="X32" s="12">
        <v>1</v>
      </c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123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7"/>
        <v>100</v>
      </c>
      <c r="N33" s="33">
        <f t="shared" si="2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3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86</v>
      </c>
      <c r="B34" s="19">
        <v>64.1</v>
      </c>
      <c r="C34" s="12"/>
      <c r="D34" s="34">
        <f t="shared" si="6"/>
        <v>64.1</v>
      </c>
      <c r="E34" s="12"/>
      <c r="F34" s="12"/>
      <c r="G34" s="12"/>
      <c r="H34" s="12">
        <v>45</v>
      </c>
      <c r="I34" s="20">
        <v>19.1</v>
      </c>
      <c r="J34" s="5"/>
      <c r="K34" s="5"/>
      <c r="L34" s="12"/>
      <c r="M34" s="19">
        <f t="shared" si="7"/>
        <v>100</v>
      </c>
      <c r="N34" s="33">
        <f t="shared" si="2"/>
        <v>153</v>
      </c>
      <c r="O34" s="12"/>
      <c r="P34" s="12"/>
      <c r="Q34" s="12"/>
      <c r="R34" s="12">
        <v>112</v>
      </c>
      <c r="S34" s="12">
        <v>41</v>
      </c>
      <c r="T34" s="12"/>
      <c r="U34" s="12"/>
      <c r="V34" s="12"/>
      <c r="W34" s="19">
        <f t="shared" si="3"/>
        <v>23.86895475819033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80</v>
      </c>
      <c r="B35" s="12">
        <v>62</v>
      </c>
      <c r="C35" s="12">
        <v>12</v>
      </c>
      <c r="D35" s="33">
        <f t="shared" si="6"/>
        <v>62</v>
      </c>
      <c r="E35" s="12">
        <v>6</v>
      </c>
      <c r="F35" s="12">
        <v>6</v>
      </c>
      <c r="G35" s="12"/>
      <c r="H35" s="12">
        <v>20</v>
      </c>
      <c r="I35" s="13">
        <v>25</v>
      </c>
      <c r="J35" s="13">
        <v>5</v>
      </c>
      <c r="K35" s="5"/>
      <c r="L35" s="12"/>
      <c r="M35" s="19">
        <f t="shared" si="7"/>
        <v>100</v>
      </c>
      <c r="N35" s="33">
        <f t="shared" si="2"/>
        <v>135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>
        <v>12</v>
      </c>
      <c r="U35" s="12"/>
      <c r="V35" s="12"/>
      <c r="W35" s="19">
        <f t="shared" si="3"/>
        <v>21.774193548387096</v>
      </c>
      <c r="X35" s="12"/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84</v>
      </c>
      <c r="B36" s="12">
        <v>18</v>
      </c>
      <c r="C36" s="12">
        <v>13</v>
      </c>
      <c r="D36" s="33">
        <f t="shared" si="6"/>
        <v>18</v>
      </c>
      <c r="E36" s="12">
        <v>13</v>
      </c>
      <c r="F36" s="12"/>
      <c r="G36" s="12"/>
      <c r="H36" s="12"/>
      <c r="I36" s="13"/>
      <c r="J36" s="5"/>
      <c r="K36" s="13">
        <v>5</v>
      </c>
      <c r="L36" s="12"/>
      <c r="M36" s="19">
        <f t="shared" si="7"/>
        <v>100</v>
      </c>
      <c r="N36" s="33">
        <f t="shared" si="2"/>
        <v>35</v>
      </c>
      <c r="O36" s="12">
        <v>28</v>
      </c>
      <c r="P36" s="12"/>
      <c r="Q36" s="12"/>
      <c r="R36" s="12"/>
      <c r="S36" s="12"/>
      <c r="T36" s="12"/>
      <c r="U36" s="12">
        <v>7</v>
      </c>
      <c r="V36" s="12"/>
      <c r="W36" s="19">
        <f t="shared" si="3"/>
        <v>19.444444444444443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8" ref="M37:M42">D37/B37*100</f>
        <v>100</v>
      </c>
      <c r="N37" s="33">
        <f t="shared" si="2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3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33">
        <f t="shared" si="6"/>
        <v>40</v>
      </c>
      <c r="E38" s="12"/>
      <c r="F38" s="12"/>
      <c r="G38" s="12"/>
      <c r="H38" s="12"/>
      <c r="I38" s="13">
        <v>40</v>
      </c>
      <c r="J38" s="5"/>
      <c r="K38" s="5"/>
      <c r="L38" s="12"/>
      <c r="M38" s="19">
        <f t="shared" si="8"/>
        <v>40</v>
      </c>
      <c r="N38" s="33">
        <f t="shared" si="2"/>
        <v>72</v>
      </c>
      <c r="O38" s="12"/>
      <c r="P38" s="12"/>
      <c r="Q38" s="12"/>
      <c r="R38" s="12"/>
      <c r="S38" s="12">
        <v>72</v>
      </c>
      <c r="T38" s="12"/>
      <c r="U38" s="12"/>
      <c r="V38" s="12"/>
      <c r="W38" s="19">
        <f t="shared" si="3"/>
        <v>18</v>
      </c>
      <c r="X38" s="12">
        <v>1</v>
      </c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85</v>
      </c>
      <c r="B39" s="19">
        <v>197</v>
      </c>
      <c r="C39" s="19"/>
      <c r="D39" s="33">
        <f t="shared" si="6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3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87</v>
      </c>
      <c r="B40" s="19">
        <v>406</v>
      </c>
      <c r="C40" s="19">
        <v>5</v>
      </c>
      <c r="D40" s="33">
        <f t="shared" si="6"/>
        <v>406</v>
      </c>
      <c r="E40" s="12">
        <v>5</v>
      </c>
      <c r="F40" s="12"/>
      <c r="G40" s="12"/>
      <c r="H40" s="12">
        <v>171</v>
      </c>
      <c r="I40" s="13">
        <v>219</v>
      </c>
      <c r="J40" s="13">
        <v>11</v>
      </c>
      <c r="K40" s="5"/>
      <c r="L40" s="12"/>
      <c r="M40" s="19">
        <f t="shared" si="8"/>
        <v>100</v>
      </c>
      <c r="N40" s="33">
        <f t="shared" si="2"/>
        <v>829</v>
      </c>
      <c r="O40" s="12">
        <v>12</v>
      </c>
      <c r="P40" s="12"/>
      <c r="Q40" s="12"/>
      <c r="R40" s="12">
        <v>371</v>
      </c>
      <c r="S40" s="12">
        <v>420</v>
      </c>
      <c r="T40" s="12">
        <v>26</v>
      </c>
      <c r="U40" s="12"/>
      <c r="V40" s="12"/>
      <c r="W40" s="19">
        <f t="shared" si="3"/>
        <v>20.418719211822662</v>
      </c>
      <c r="X40" s="12">
        <v>2</v>
      </c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>E41+F41+G41+H41+I41+J41+K41+L41</f>
        <v>1865.1</v>
      </c>
      <c r="E41" s="5">
        <f>E23+E24+E25+E26+E27+E28+E29+E30+E31+E32+E33+E34+E35+E36+E37+E38+E39+E40</f>
        <v>97</v>
      </c>
      <c r="F41" s="5">
        <f aca="true" t="shared" si="9" ref="F41:V41">F23+F24+F25+F26+F27+F28+F29+F30+F31+F32+F33+F34+F35+F36+F37+F38+F39+F40</f>
        <v>110</v>
      </c>
      <c r="G41" s="5">
        <f t="shared" si="9"/>
        <v>0</v>
      </c>
      <c r="H41" s="5">
        <f t="shared" si="9"/>
        <v>870</v>
      </c>
      <c r="I41" s="5">
        <f t="shared" si="9"/>
        <v>678.1</v>
      </c>
      <c r="J41" s="5">
        <f t="shared" si="9"/>
        <v>104</v>
      </c>
      <c r="K41" s="5">
        <f t="shared" si="9"/>
        <v>5</v>
      </c>
      <c r="L41" s="5">
        <f t="shared" si="9"/>
        <v>1</v>
      </c>
      <c r="M41" s="34">
        <f t="shared" si="8"/>
        <v>71.37499521640963</v>
      </c>
      <c r="N41" s="33">
        <f t="shared" si="2"/>
        <v>4001.2</v>
      </c>
      <c r="O41" s="5">
        <f t="shared" si="9"/>
        <v>212</v>
      </c>
      <c r="P41" s="5">
        <f t="shared" si="9"/>
        <v>220</v>
      </c>
      <c r="Q41" s="5">
        <f t="shared" si="9"/>
        <v>0</v>
      </c>
      <c r="R41" s="5">
        <f t="shared" si="9"/>
        <v>1889</v>
      </c>
      <c r="S41" s="5">
        <f t="shared" si="9"/>
        <v>1444</v>
      </c>
      <c r="T41" s="5">
        <f t="shared" si="9"/>
        <v>228</v>
      </c>
      <c r="U41" s="5">
        <f t="shared" si="9"/>
        <v>7</v>
      </c>
      <c r="V41" s="21">
        <f t="shared" si="9"/>
        <v>1.2</v>
      </c>
      <c r="W41" s="34">
        <f t="shared" si="3"/>
        <v>21.453005200793523</v>
      </c>
      <c r="X41" s="33">
        <f>SUM(X23:X40)</f>
        <v>10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19951.1</v>
      </c>
      <c r="C42" s="5">
        <f>C22+C41</f>
        <v>5673</v>
      </c>
      <c r="D42" s="33">
        <f>E42+F42+G42+H42+I42+J42+K42+L42</f>
        <v>18786.1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5613</v>
      </c>
      <c r="I42" s="5">
        <f t="shared" si="10"/>
        <v>6855.1</v>
      </c>
      <c r="J42" s="5">
        <f t="shared" si="10"/>
        <v>484</v>
      </c>
      <c r="K42" s="5">
        <f t="shared" si="10"/>
        <v>160</v>
      </c>
      <c r="L42" s="5">
        <f t="shared" si="10"/>
        <v>1</v>
      </c>
      <c r="M42" s="58">
        <f t="shared" si="8"/>
        <v>94.16072296765591</v>
      </c>
      <c r="N42" s="33">
        <f>O42+P42+Q42+R42+S42+T42+U42+V42</f>
        <v>49185.2</v>
      </c>
      <c r="O42" s="5">
        <f t="shared" si="10"/>
        <v>14848</v>
      </c>
      <c r="P42" s="5">
        <f t="shared" si="10"/>
        <v>3086</v>
      </c>
      <c r="Q42" s="5">
        <f t="shared" si="10"/>
        <v>400</v>
      </c>
      <c r="R42" s="5">
        <f t="shared" si="10"/>
        <v>9679</v>
      </c>
      <c r="S42" s="5">
        <f t="shared" si="10"/>
        <v>19579</v>
      </c>
      <c r="T42" s="5">
        <f t="shared" si="10"/>
        <v>1365</v>
      </c>
      <c r="U42" s="5">
        <f t="shared" si="10"/>
        <v>227</v>
      </c>
      <c r="V42" s="21">
        <f t="shared" si="10"/>
        <v>1.2</v>
      </c>
      <c r="W42" s="34">
        <f t="shared" si="3"/>
        <v>26.181698170455817</v>
      </c>
      <c r="X42" s="5">
        <f>X41+X22</f>
        <v>28</v>
      </c>
      <c r="Y42" s="5">
        <f>Y22+Y41</f>
        <v>100</v>
      </c>
      <c r="Z42" s="5">
        <f>Z22+Z41</f>
        <v>90</v>
      </c>
      <c r="AA42" s="5">
        <f>AA22+AA41</f>
        <v>200</v>
      </c>
      <c r="AB42" s="5">
        <f>AB22+AB41</f>
        <v>120</v>
      </c>
    </row>
    <row r="43" ht="18" customHeight="1"/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71" t="s">
        <v>125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3" ht="18">
      <c r="A2" s="9" t="s">
        <v>1</v>
      </c>
      <c r="B2" s="26" t="s">
        <v>61</v>
      </c>
      <c r="C2" s="84" t="s">
        <v>102</v>
      </c>
      <c r="D2" s="85"/>
      <c r="E2" s="86"/>
      <c r="F2" s="87"/>
      <c r="G2" s="89" t="s">
        <v>62</v>
      </c>
      <c r="H2" s="89"/>
      <c r="I2" s="89"/>
      <c r="J2" s="89"/>
      <c r="K2" s="89"/>
      <c r="L2" s="90"/>
      <c r="M2" s="24" t="s">
        <v>59</v>
      </c>
      <c r="N2" s="88" t="s">
        <v>89</v>
      </c>
      <c r="O2" s="89"/>
      <c r="P2" s="90"/>
      <c r="Q2" s="91" t="s">
        <v>94</v>
      </c>
      <c r="R2" s="92"/>
      <c r="S2" s="92"/>
      <c r="T2" s="93"/>
      <c r="U2" s="88" t="s">
        <v>116</v>
      </c>
      <c r="V2" s="89"/>
      <c r="W2" s="90"/>
    </row>
    <row r="3" spans="1:23" ht="16.5" customHeight="1">
      <c r="A3" s="10"/>
      <c r="B3" s="28" t="s">
        <v>32</v>
      </c>
      <c r="C3" s="37" t="s">
        <v>103</v>
      </c>
      <c r="D3" s="26" t="s">
        <v>104</v>
      </c>
      <c r="E3" s="63" t="s">
        <v>105</v>
      </c>
      <c r="F3" s="61" t="s">
        <v>106</v>
      </c>
      <c r="G3" s="75" t="s">
        <v>31</v>
      </c>
      <c r="H3" s="77"/>
      <c r="I3" s="73" t="s">
        <v>30</v>
      </c>
      <c r="J3" s="97"/>
      <c r="K3" s="73" t="s">
        <v>63</v>
      </c>
      <c r="L3" s="97"/>
      <c r="M3" s="16" t="s">
        <v>60</v>
      </c>
      <c r="N3" s="24" t="s">
        <v>90</v>
      </c>
      <c r="O3" s="24" t="s">
        <v>92</v>
      </c>
      <c r="P3" s="24" t="s">
        <v>49</v>
      </c>
      <c r="Q3" s="94" t="s">
        <v>95</v>
      </c>
      <c r="R3" s="95"/>
      <c r="S3" s="95"/>
      <c r="T3" s="96"/>
      <c r="U3" s="66" t="s">
        <v>120</v>
      </c>
      <c r="V3" s="28" t="s">
        <v>117</v>
      </c>
      <c r="W3" s="26" t="s">
        <v>118</v>
      </c>
    </row>
    <row r="4" spans="1:23" ht="18">
      <c r="A4" s="10" t="s">
        <v>0</v>
      </c>
      <c r="B4" s="29" t="s">
        <v>64</v>
      </c>
      <c r="C4" s="29" t="s">
        <v>107</v>
      </c>
      <c r="D4" s="16" t="s">
        <v>108</v>
      </c>
      <c r="E4" s="62" t="s">
        <v>91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91</v>
      </c>
      <c r="P4" s="16" t="s">
        <v>50</v>
      </c>
      <c r="Q4" s="26" t="s">
        <v>34</v>
      </c>
      <c r="R4" s="70" t="s">
        <v>97</v>
      </c>
      <c r="S4" s="70"/>
      <c r="T4" s="70"/>
      <c r="U4" s="27" t="s">
        <v>107</v>
      </c>
      <c r="V4" s="28" t="s">
        <v>91</v>
      </c>
      <c r="W4" s="27" t="s">
        <v>119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96</v>
      </c>
      <c r="R5" s="18" t="s">
        <v>98</v>
      </c>
      <c r="S5" s="18" t="s">
        <v>99</v>
      </c>
      <c r="T5" s="18" t="s">
        <v>93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300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1494</v>
      </c>
      <c r="R6" s="35">
        <v>1494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>
        <v>50</v>
      </c>
      <c r="N7" s="35"/>
      <c r="O7" s="35"/>
      <c r="P7" s="22"/>
      <c r="Q7" s="35">
        <f aca="true" t="shared" si="0" ref="Q7:Q39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340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>
        <v>20</v>
      </c>
      <c r="N8" s="35"/>
      <c r="O8" s="35"/>
      <c r="P8" s="22"/>
      <c r="Q8" s="35">
        <f t="shared" si="0"/>
        <v>326</v>
      </c>
      <c r="R8" s="35">
        <v>188</v>
      </c>
      <c r="S8" s="35">
        <v>138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150</v>
      </c>
      <c r="N10" s="35"/>
      <c r="O10" s="35"/>
      <c r="P10" s="22"/>
      <c r="Q10" s="35">
        <f t="shared" si="0"/>
        <v>730</v>
      </c>
      <c r="R10" s="35">
        <v>160</v>
      </c>
      <c r="S10" s="35">
        <v>570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3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63</v>
      </c>
      <c r="R12" s="35">
        <v>63</v>
      </c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25</v>
      </c>
      <c r="C13" s="33">
        <v>10</v>
      </c>
      <c r="D13" s="13">
        <v>5</v>
      </c>
      <c r="E13" s="13">
        <v>115</v>
      </c>
      <c r="F13" s="13">
        <f>E13/D13*10</f>
        <v>230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30</v>
      </c>
      <c r="R13" s="35">
        <v>30</v>
      </c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3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3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110</v>
      </c>
      <c r="B16" s="13">
        <v>1800</v>
      </c>
      <c r="C16" s="33"/>
      <c r="D16" s="13"/>
      <c r="E16" s="5"/>
      <c r="F16" s="5"/>
      <c r="G16" s="5"/>
      <c r="H16" s="12"/>
      <c r="I16" s="12"/>
      <c r="J16" s="12"/>
      <c r="K16" s="12"/>
      <c r="L16" s="12"/>
      <c r="M16" s="35">
        <v>2000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124</v>
      </c>
      <c r="B17" s="13">
        <v>133</v>
      </c>
      <c r="C17" s="34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5.22</v>
      </c>
      <c r="V17" s="35">
        <v>6.5</v>
      </c>
      <c r="W17" s="69">
        <f>V17/U17*10</f>
        <v>12.452107279693488</v>
      </c>
    </row>
    <row r="18" spans="1:221" ht="27.75" customHeight="1">
      <c r="A18" s="14" t="s">
        <v>121</v>
      </c>
      <c r="B18" s="13">
        <v>886</v>
      </c>
      <c r="C18" s="3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5">
        <v>40</v>
      </c>
      <c r="N18" s="36"/>
      <c r="O18" s="36"/>
      <c r="P18" s="23"/>
      <c r="Q18" s="35">
        <f>R18+S18</f>
        <v>886</v>
      </c>
      <c r="R18" s="35">
        <v>532</v>
      </c>
      <c r="S18" s="35">
        <v>354</v>
      </c>
      <c r="T18" s="67">
        <v>100</v>
      </c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101</v>
      </c>
      <c r="B19" s="13">
        <v>1080</v>
      </c>
      <c r="C19" s="3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1080</v>
      </c>
      <c r="R19" s="35">
        <v>800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73</v>
      </c>
      <c r="B20" s="13">
        <v>150</v>
      </c>
      <c r="C20" s="3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110</v>
      </c>
      <c r="R20" s="35">
        <v>110</v>
      </c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74</v>
      </c>
      <c r="B21" s="13"/>
      <c r="C21" s="3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75</v>
      </c>
      <c r="B22" s="13"/>
      <c r="C22" s="3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122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76</v>
      </c>
      <c r="B23" s="13"/>
      <c r="C23" s="33">
        <v>17</v>
      </c>
      <c r="D23" s="20">
        <v>8.5</v>
      </c>
      <c r="E23" s="13">
        <v>127</v>
      </c>
      <c r="F23" s="13">
        <f>E23/D23*10</f>
        <v>149.41176470588235</v>
      </c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7624</v>
      </c>
      <c r="C24" s="34">
        <f>SUM(C6:C20)</f>
        <v>111</v>
      </c>
      <c r="D24" s="34">
        <f>SUM(D6:D23)</f>
        <v>13.5</v>
      </c>
      <c r="E24" s="33">
        <f>SUM(E6:E23)</f>
        <v>242</v>
      </c>
      <c r="F24" s="33">
        <f>E24/D24*10</f>
        <v>179.25925925925927</v>
      </c>
      <c r="G24" s="5">
        <f aca="true" t="shared" si="1" ref="G24:W24">SUM(G6:G23)</f>
        <v>2250</v>
      </c>
      <c r="H24" s="5">
        <f t="shared" si="1"/>
        <v>3089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2585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7393</v>
      </c>
      <c r="R24" s="33">
        <f t="shared" si="1"/>
        <v>6016</v>
      </c>
      <c r="S24" s="33">
        <f t="shared" si="1"/>
        <v>1377</v>
      </c>
      <c r="T24" s="33">
        <f t="shared" si="1"/>
        <v>100</v>
      </c>
      <c r="U24" s="34">
        <f t="shared" si="1"/>
        <v>5.22</v>
      </c>
      <c r="V24" s="34">
        <f t="shared" si="1"/>
        <v>6.5</v>
      </c>
      <c r="W24" s="33">
        <f t="shared" si="1"/>
        <v>12.452107279693488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33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33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33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33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3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77</v>
      </c>
      <c r="B30" s="33"/>
      <c r="C30" s="33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33">
        <v>60</v>
      </c>
      <c r="D31" s="13">
        <v>8</v>
      </c>
      <c r="E31" s="13">
        <v>200</v>
      </c>
      <c r="F31" s="13">
        <f>E31/D31*10</f>
        <v>250</v>
      </c>
      <c r="G31" s="5"/>
      <c r="H31" s="12"/>
      <c r="I31" s="12"/>
      <c r="J31" s="12"/>
      <c r="K31" s="12"/>
      <c r="L31" s="12"/>
      <c r="M31" s="36"/>
      <c r="N31" s="35">
        <v>1</v>
      </c>
      <c r="O31" s="35">
        <v>40</v>
      </c>
      <c r="P31" s="13">
        <f>O31/N31*10</f>
        <v>400</v>
      </c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3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68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33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78</v>
      </c>
      <c r="B35" s="5"/>
      <c r="C35" s="33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79</v>
      </c>
      <c r="B36" s="5"/>
      <c r="C36" s="3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80</v>
      </c>
      <c r="B37" s="13">
        <v>8</v>
      </c>
      <c r="C37" s="33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81</v>
      </c>
      <c r="B38" s="13">
        <v>150</v>
      </c>
      <c r="C38" s="34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34">
        <f t="shared" si="2"/>
        <v>117.6</v>
      </c>
      <c r="D39" s="5">
        <f t="shared" si="2"/>
        <v>8</v>
      </c>
      <c r="E39" s="5">
        <f t="shared" si="2"/>
        <v>200</v>
      </c>
      <c r="F39" s="57">
        <f>E39/D39*10</f>
        <v>250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2</v>
      </c>
      <c r="O39" s="5">
        <f t="shared" si="2"/>
        <v>46</v>
      </c>
      <c r="P39" s="57">
        <f>O39/N39*10</f>
        <v>230</v>
      </c>
      <c r="Q39" s="36">
        <f t="shared" si="0"/>
        <v>152</v>
      </c>
      <c r="R39" s="33">
        <f t="shared" si="2"/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8046</v>
      </c>
      <c r="C40" s="36">
        <f t="shared" si="3"/>
        <v>228.6</v>
      </c>
      <c r="D40" s="57">
        <f t="shared" si="3"/>
        <v>21.5</v>
      </c>
      <c r="E40" s="57">
        <f t="shared" si="3"/>
        <v>442</v>
      </c>
      <c r="F40" s="21">
        <f>E40/D40*10</f>
        <v>205.58139534883722</v>
      </c>
      <c r="G40" s="57">
        <f t="shared" si="3"/>
        <v>3714</v>
      </c>
      <c r="H40" s="57">
        <f t="shared" si="3"/>
        <v>4499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2585</v>
      </c>
      <c r="N40" s="57">
        <f t="shared" si="3"/>
        <v>2</v>
      </c>
      <c r="O40" s="21">
        <f>O22+O23+O24+O25+O26+O27+O28+O29+O30+O31+O32+O33+O34+O35+O36+O37+O38</f>
        <v>46</v>
      </c>
      <c r="P40" s="57">
        <f>O40/N40*10</f>
        <v>230</v>
      </c>
      <c r="Q40" s="33">
        <f>R40+S40</f>
        <v>7545</v>
      </c>
      <c r="R40" s="5">
        <f aca="true" t="shared" si="4" ref="R40:W40">R22+R23+R24+R25+R26+R27+R28+R29+R30+R31+R32+R33+R34+R35+R36+R37+R38</f>
        <v>6164</v>
      </c>
      <c r="S40" s="5">
        <f t="shared" si="4"/>
        <v>1381</v>
      </c>
      <c r="T40" s="5">
        <f t="shared" si="4"/>
        <v>100</v>
      </c>
      <c r="U40" s="21">
        <f t="shared" si="4"/>
        <v>5.22</v>
      </c>
      <c r="V40" s="21">
        <f t="shared" si="4"/>
        <v>6.5</v>
      </c>
      <c r="W40" s="5">
        <f t="shared" si="4"/>
        <v>12.452107279693488</v>
      </c>
    </row>
    <row r="41" ht="18" customHeight="1"/>
  </sheetData>
  <sheetProtection/>
  <mergeCells count="11">
    <mergeCell ref="K3:L3"/>
    <mergeCell ref="C2:F2"/>
    <mergeCell ref="N2:P2"/>
    <mergeCell ref="U2:W2"/>
    <mergeCell ref="A1:T1"/>
    <mergeCell ref="R4:T4"/>
    <mergeCell ref="Q2:T2"/>
    <mergeCell ref="Q3:T3"/>
    <mergeCell ref="G2:L2"/>
    <mergeCell ref="G3:H3"/>
    <mergeCell ref="I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2018-09-07T07:40:56Z</cp:lastPrinted>
  <dcterms:created xsi:type="dcterms:W3CDTF">2001-05-08T06:08:01Z</dcterms:created>
  <dcterms:modified xsi:type="dcterms:W3CDTF">2018-09-07T08:15:19Z</dcterms:modified>
  <cp:category/>
  <cp:version/>
  <cp:contentType/>
  <cp:contentStatus/>
</cp:coreProperties>
</file>