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65" windowHeight="6300" tabRatio="469" activeTab="0"/>
  </bookViews>
  <sheets>
    <sheet name="Свод" sheetId="1" r:id="rId1"/>
  </sheets>
  <definedNames>
    <definedName name="А2">#REF!</definedName>
    <definedName name="_xlnm.Print_Area" localSheetId="0">'Свод'!$B$1:$D$178</definedName>
  </definedNames>
  <calcPr fullCalcOnLoad="1"/>
</workbook>
</file>

<file path=xl/sharedStrings.xml><?xml version="1.0" encoding="utf-8"?>
<sst xmlns="http://schemas.openxmlformats.org/spreadsheetml/2006/main" count="176" uniqueCount="133">
  <si>
    <t xml:space="preserve"> П О К А З А Т Е Л И </t>
  </si>
  <si>
    <t>% к плану</t>
  </si>
  <si>
    <t>%</t>
  </si>
  <si>
    <t>в т.ч.погибло, га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</si>
  <si>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</si>
  <si>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</si>
  <si>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</si>
  <si>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</si>
  <si>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</si>
  <si>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 xml:space="preserve">Площадь посева озимых культур, га 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</si>
  <si>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</si>
  <si>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</si>
  <si>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</si>
  <si>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</si>
  <si>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</si>
  <si>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</si>
  <si>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Посеяно сахарной свеклы, га</t>
  </si>
  <si>
    <t>План посева овощей, га</t>
  </si>
  <si>
    <t>Посеяно овощей, га</t>
  </si>
  <si>
    <t>Посеяно однолетних трав, га</t>
  </si>
  <si>
    <t>Обрезка главных корневищ хмеля, га</t>
  </si>
  <si>
    <t xml:space="preserve"> </t>
  </si>
  <si>
    <t>Посеяно кормовой свеклы, га</t>
  </si>
  <si>
    <t>План навешивания хмеля, га</t>
  </si>
  <si>
    <t>Навешено хмеля, га</t>
  </si>
  <si>
    <t>ВТМ</t>
  </si>
  <si>
    <t xml:space="preserve">         план  </t>
  </si>
  <si>
    <r>
      <t xml:space="preserve">        </t>
    </r>
    <r>
      <rPr>
        <i/>
        <sz val="17"/>
        <rFont val="Times New Roman"/>
        <family val="1"/>
      </rPr>
      <t>в % к плану</t>
    </r>
  </si>
  <si>
    <t xml:space="preserve">              план  </t>
  </si>
  <si>
    <t xml:space="preserve">            план  </t>
  </si>
  <si>
    <t>Укосная площадь многолетних трав, га</t>
  </si>
  <si>
    <t xml:space="preserve">        факт. к.ед.</t>
  </si>
  <si>
    <t xml:space="preserve">             факт. к.ед.</t>
  </si>
  <si>
    <t xml:space="preserve">            факт. к.ед.</t>
  </si>
  <si>
    <t>в % к укосной площади</t>
  </si>
  <si>
    <t>План уборки зерновых и зернобобовых культур, га</t>
  </si>
  <si>
    <t>Скошено зерновых и зернобобовых культур (без кукурузы), га</t>
  </si>
  <si>
    <t>в т.ч. пшеницы, га</t>
  </si>
  <si>
    <t xml:space="preserve">         ячменя, га</t>
  </si>
  <si>
    <t xml:space="preserve">         гречихи, га</t>
  </si>
  <si>
    <t>Обмолочено зерновых и зернобобовых культур, га</t>
  </si>
  <si>
    <t>Намолочено зерна (без кукурузы), тонн</t>
  </si>
  <si>
    <t xml:space="preserve">         ячменя</t>
  </si>
  <si>
    <t xml:space="preserve">         гречихи</t>
  </si>
  <si>
    <t>в т.ч. пшеницы</t>
  </si>
  <si>
    <t>Убрано соломы, га</t>
  </si>
  <si>
    <t>Убрано сахарной свеклы, га</t>
  </si>
  <si>
    <t>Валовой сбор сахарной свеклы, тонн</t>
  </si>
  <si>
    <t>Урожайность, ц/га</t>
  </si>
  <si>
    <t>Убрано картофеля, га</t>
  </si>
  <si>
    <t>Валовой сбор картофеля, тонн</t>
  </si>
  <si>
    <t>План уборки овощей, га</t>
  </si>
  <si>
    <t>Убрано овощей, га</t>
  </si>
  <si>
    <t>Валовой сбор овощей, тонн</t>
  </si>
  <si>
    <t>Убрано кукуруры на силос, га</t>
  </si>
  <si>
    <t>План уборки хмеля, га</t>
  </si>
  <si>
    <t>Убрано хмеля, га</t>
  </si>
  <si>
    <t>Валовой сбор хмеля, тонн</t>
  </si>
  <si>
    <t>План сева озимых культур, га</t>
  </si>
  <si>
    <t>Вспахано зяби, га</t>
  </si>
  <si>
    <t>Работало комбайнов, ед.</t>
  </si>
  <si>
    <t>Ожидаемая уборочная площадь, га</t>
  </si>
  <si>
    <t>Переведено на кормовые цели, га</t>
  </si>
  <si>
    <t>Осталось убирать, га</t>
  </si>
  <si>
    <t>Погибло зерновых и зернобобовых культур, га</t>
  </si>
  <si>
    <t>Скошено зерновых и зернобобовых культур из переведенных на кормовые цели, га</t>
  </si>
  <si>
    <t>Осталось скашивать, га</t>
  </si>
  <si>
    <t>в % к плану</t>
  </si>
  <si>
    <t>% обеспеченности</t>
  </si>
  <si>
    <t>в т.ч. кондиционных, тонн</t>
  </si>
  <si>
    <t xml:space="preserve">                                 %</t>
  </si>
  <si>
    <t xml:space="preserve">         ячмень</t>
  </si>
  <si>
    <t>Яровизация картофеля, тонн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</si>
  <si>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</si>
  <si>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</si>
  <si>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</si>
  <si>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</si>
  <si>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</si>
  <si>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</si>
  <si>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</si>
  <si>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Посеяно сои, га</t>
  </si>
  <si>
    <t>Заготовка, тонн:</t>
  </si>
  <si>
    <t>Убрано рапса, га</t>
  </si>
  <si>
    <t>Валовой сбор рапса, тонн</t>
  </si>
  <si>
    <t>Подготовка почвы под сев озимых, га</t>
  </si>
  <si>
    <t>Убрано кормовых корнеплодов, га</t>
  </si>
  <si>
    <t>Валовой сбор, тонн</t>
  </si>
  <si>
    <t>% к  уборочной площади</t>
  </si>
  <si>
    <t>% к плану сева</t>
  </si>
  <si>
    <t>Средняя выработка 1 комбайна, га</t>
  </si>
  <si>
    <t>Осталось убрать картофеля, га</t>
  </si>
  <si>
    <t>Подкормлено многолетних трав, га</t>
  </si>
  <si>
    <t>Посеяно яр.зерн. и з/боб. (без учета площади пересева), га</t>
  </si>
  <si>
    <t>% к погибшим</t>
  </si>
  <si>
    <t>Всего кормов факт, центнеров к. ед.</t>
  </si>
  <si>
    <t xml:space="preserve">             в % к плану</t>
  </si>
  <si>
    <t xml:space="preserve">            в % к плану</t>
  </si>
  <si>
    <t>сена, факт</t>
  </si>
  <si>
    <t>сенажа, факт</t>
  </si>
  <si>
    <t>силоса, факт</t>
  </si>
  <si>
    <t>Факт. засыпано семян, тонн</t>
  </si>
  <si>
    <t>Сев озимых зерновых культур, га</t>
  </si>
  <si>
    <t>заготовлено соломы, тонн</t>
  </si>
  <si>
    <t>в т.ч. пшеница</t>
  </si>
  <si>
    <t xml:space="preserve">          рожь</t>
  </si>
  <si>
    <t>Площадь посадки картофеля, га</t>
  </si>
  <si>
    <t>План уборки картофеля после списания, га</t>
  </si>
  <si>
    <t xml:space="preserve">            в том числе за счет завоза из других регионов</t>
  </si>
  <si>
    <t>в том числе завезено из других регионов</t>
  </si>
  <si>
    <t>Посеяно многолетних беспокровных трав, га</t>
  </si>
  <si>
    <t>2011 г. в % к 2010 г.</t>
  </si>
  <si>
    <t>План засыпки семян яровых зерновых культур, тонн</t>
  </si>
  <si>
    <t>Необходимое количество минеральных удобрений, тонн д.в.</t>
  </si>
  <si>
    <t>Наличие минеральных удобрений, тонн д.в.</t>
  </si>
  <si>
    <t>Наличие минеральных удобрений, тонн в физическом весе</t>
  </si>
  <si>
    <t>Площадь многолетних трав посева прошлых лет всего,  га</t>
  </si>
  <si>
    <t>Посеяно рапса, га</t>
  </si>
  <si>
    <t>Посеяно кукурузы, га</t>
  </si>
  <si>
    <t>Скошено многолетних трав вторым укосом, га</t>
  </si>
  <si>
    <t>Площадь однолетних трав (включая озимые на зеленый корм), га</t>
  </si>
  <si>
    <t>Поголовье скота (без свиней и птицы), усл.голов</t>
  </si>
  <si>
    <t xml:space="preserve">                                      факт. к.ед.</t>
  </si>
  <si>
    <t>Валовый сбор овощей, тонн</t>
  </si>
  <si>
    <t>Валовый сбор картофеля, тонн</t>
  </si>
  <si>
    <t>на 1 усл. гол. к.р.с. (без свиней и птицы), ц. к.ед.</t>
  </si>
  <si>
    <t>Намалочено зерна , тонн</t>
  </si>
  <si>
    <t>Убрано кукурузы на силос, га</t>
  </si>
  <si>
    <t>Валовый сбор, тонн</t>
  </si>
  <si>
    <t>Убрано сои, га</t>
  </si>
  <si>
    <t>Уборочная площадь картофеля, га</t>
  </si>
  <si>
    <t>Площадь уборки овощей, га</t>
  </si>
  <si>
    <t xml:space="preserve">% к плану </t>
  </si>
  <si>
    <t>Информация о сельскохозяйственных работах по состоянию на 24 октября 2011 г. (сельскохозяйственные организации и крупные К(Ф)Х)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</si>
</sst>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"/>
    <numFmt numFmtId="174" formatCode="0.000000"/>
    <numFmt numFmtId="175" formatCode="0.00000"/>
    <numFmt numFmtId="176" formatCode="0.0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24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55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6" fillId="0" borderId="12" xfId="55" applyNumberFormat="1" applyFont="1" applyFill="1" applyBorder="1" applyAlignment="1">
      <alignment horizontal="center" vertical="center"/>
    </xf>
    <xf numFmtId="165" fontId="7" fillId="0" borderId="12" xfId="55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1" fontId="5" fillId="0" borderId="14" xfId="5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5" fontId="7" fillId="0" borderId="13" xfId="55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5" fontId="6" fillId="0" borderId="12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9" fontId="6" fillId="0" borderId="14" xfId="55" applyNumberFormat="1" applyFont="1" applyFill="1" applyBorder="1" applyAlignment="1">
      <alignment horizontal="center" vertical="center" wrapText="1"/>
    </xf>
    <xf numFmtId="165" fontId="6" fillId="0" borderId="14" xfId="55" applyNumberFormat="1" applyFont="1" applyFill="1" applyBorder="1" applyAlignment="1">
      <alignment horizontal="center" vertical="center" wrapText="1"/>
    </xf>
    <xf numFmtId="165" fontId="7" fillId="0" borderId="14" xfId="55" applyNumberFormat="1" applyFont="1" applyFill="1" applyBorder="1" applyAlignment="1">
      <alignment horizontal="center" vertical="center" wrapText="1"/>
    </xf>
    <xf numFmtId="165" fontId="8" fillId="0" borderId="14" xfId="55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2" xfId="55" applyNumberFormat="1" applyFont="1" applyFill="1" applyBorder="1" applyAlignment="1">
      <alignment horizontal="center" vertical="center"/>
    </xf>
    <xf numFmtId="9" fontId="6" fillId="0" borderId="12" xfId="55" applyNumberFormat="1" applyFont="1" applyFill="1" applyBorder="1" applyAlignment="1">
      <alignment horizontal="center" vertical="center" wrapText="1"/>
    </xf>
    <xf numFmtId="9" fontId="7" fillId="0" borderId="12" xfId="55" applyNumberFormat="1" applyFont="1" applyFill="1" applyBorder="1" applyAlignment="1">
      <alignment horizontal="center" vertical="center" wrapText="1"/>
    </xf>
    <xf numFmtId="165" fontId="7" fillId="0" borderId="12" xfId="55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5" fillId="0" borderId="12" xfId="55" applyNumberFormat="1" applyFont="1" applyFill="1" applyBorder="1" applyAlignment="1">
      <alignment horizontal="center" vertical="center"/>
    </xf>
    <xf numFmtId="1" fontId="7" fillId="0" borderId="12" xfId="55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9" fontId="7" fillId="0" borderId="14" xfId="55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" fontId="7" fillId="0" borderId="13" xfId="55" applyNumberFormat="1" applyFont="1" applyFill="1" applyBorder="1" applyAlignment="1">
      <alignment horizontal="center" vertical="center"/>
    </xf>
    <xf numFmtId="0" fontId="7" fillId="0" borderId="14" xfId="55" applyNumberFormat="1" applyFont="1" applyFill="1" applyBorder="1" applyAlignment="1">
      <alignment horizontal="center" vertical="center" wrapText="1"/>
    </xf>
    <xf numFmtId="0" fontId="7" fillId="0" borderId="14" xfId="55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165" fontId="6" fillId="0" borderId="17" xfId="55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7" fillId="0" borderId="19" xfId="55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166" fontId="7" fillId="0" borderId="1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164" fontId="5" fillId="0" borderId="12" xfId="55" applyNumberFormat="1" applyFont="1" applyFill="1" applyBorder="1" applyAlignment="1">
      <alignment horizontal="center" vertical="center"/>
    </xf>
    <xf numFmtId="1" fontId="5" fillId="0" borderId="12" xfId="55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textRotation="90" wrapText="1"/>
    </xf>
    <xf numFmtId="0" fontId="10" fillId="0" borderId="28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1:P199"/>
  <sheetViews>
    <sheetView tabSelected="1" zoomScale="75" zoomScaleNormal="75" zoomScaleSheetLayoutView="50" zoomScalePageLayoutView="82" workbookViewId="0" topLeftCell="A1">
      <pane xSplit="3" ySplit="6" topLeftCell="D5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148" sqref="D148"/>
    </sheetView>
  </sheetViews>
  <sheetFormatPr defaultColWidth="9.00390625" defaultRowHeight="12.75" outlineLevelRow="2"/>
  <cols>
    <col min="1" max="1" width="9.125" style="2" customWidth="1"/>
    <col min="2" max="2" width="69.625" style="5" customWidth="1"/>
    <col min="3" max="3" width="3.625" style="4" hidden="1" customWidth="1"/>
    <col min="4" max="4" width="34.125" style="53" customWidth="1"/>
    <col min="5" max="16" width="9.125" style="53" customWidth="1"/>
    <col min="17" max="16384" width="9.125" style="2" customWidth="1"/>
  </cols>
  <sheetData>
    <row r="1" spans="2:3" ht="16.5">
      <c r="B1" s="1"/>
      <c r="C1" s="6"/>
    </row>
    <row r="2" spans="2:16" s="3" customFormat="1" ht="81" customHeight="1">
      <c r="B2" s="74" t="s">
        <v>132</v>
      </c>
      <c r="C2" s="74"/>
      <c r="D2" s="7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s="3" customFormat="1" ht="0.75" customHeight="1" thickBot="1">
      <c r="B3" s="22"/>
      <c r="C3" s="22"/>
      <c r="D3" s="22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s="4" customFormat="1" ht="21" customHeight="1" thickBot="1">
      <c r="B4" s="75" t="s">
        <v>0</v>
      </c>
      <c r="C4" s="78" t="s">
        <v>110</v>
      </c>
      <c r="D4" s="6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5" s="11" customFormat="1" ht="45" customHeight="1">
      <c r="B5" s="76"/>
      <c r="C5" s="79"/>
      <c r="D5" s="81"/>
      <c r="E5" s="11" t="s">
        <v>21</v>
      </c>
    </row>
    <row r="6" spans="2:4" s="11" customFormat="1" ht="51" customHeight="1" hidden="1" thickBot="1">
      <c r="B6" s="77"/>
      <c r="C6" s="80"/>
      <c r="D6" s="82"/>
    </row>
    <row r="7" spans="2:4" s="11" customFormat="1" ht="32.25" customHeight="1" hidden="1" outlineLevel="1">
      <c r="B7" s="67" t="s">
        <v>111</v>
      </c>
      <c r="C7" s="17" t="e">
        <f>#REF!/#REF!</f>
        <v>#REF!</v>
      </c>
      <c r="D7" s="16">
        <v>2875</v>
      </c>
    </row>
    <row r="8" spans="2:4" s="23" customFormat="1" ht="22.5" hidden="1" outlineLevel="1">
      <c r="B8" s="9" t="s">
        <v>100</v>
      </c>
      <c r="C8" s="17" t="e">
        <f>#REF!/#REF!</f>
        <v>#REF!</v>
      </c>
      <c r="D8" s="16">
        <v>2692</v>
      </c>
    </row>
    <row r="9" spans="2:4" s="23" customFormat="1" ht="29.25" customHeight="1" hidden="1" outlineLevel="1">
      <c r="B9" s="14" t="s">
        <v>67</v>
      </c>
      <c r="C9" s="35" t="e">
        <f>C8/C7</f>
        <v>#REF!</v>
      </c>
      <c r="D9" s="36">
        <f>D8/D7</f>
        <v>0.9363478260869565</v>
      </c>
    </row>
    <row r="10" spans="2:4" s="23" customFormat="1" ht="29.25" customHeight="1" hidden="1" outlineLevel="1">
      <c r="B10" s="9" t="s">
        <v>69</v>
      </c>
      <c r="C10" s="17" t="e">
        <f>#REF!/#REF!</f>
        <v>#REF!</v>
      </c>
      <c r="D10" s="16">
        <v>2493</v>
      </c>
    </row>
    <row r="11" spans="2:4" s="23" customFormat="1" ht="29.25" customHeight="1" hidden="1" outlineLevel="1">
      <c r="B11" s="9" t="s">
        <v>70</v>
      </c>
      <c r="C11" s="35" t="e">
        <f>C10/C8</f>
        <v>#REF!</v>
      </c>
      <c r="D11" s="36">
        <f>D10/D8</f>
        <v>0.9260772659732541</v>
      </c>
    </row>
    <row r="12" spans="2:4" s="23" customFormat="1" ht="29.25" customHeight="1" hidden="1" outlineLevel="1">
      <c r="B12" s="14" t="s">
        <v>5</v>
      </c>
      <c r="C12" s="17" t="e">
        <f>#REF!/#REF!</f>
        <v>#REF!</v>
      </c>
      <c r="D12" s="24">
        <v>812</v>
      </c>
    </row>
    <row r="13" spans="2:4" s="23" customFormat="1" ht="29.25" customHeight="1" hidden="1" outlineLevel="1">
      <c r="B13" s="14" t="s">
        <v>12</v>
      </c>
      <c r="C13" s="35" t="e">
        <f>C12/C8</f>
        <v>#REF!</v>
      </c>
      <c r="D13" s="36">
        <f>D12/D8</f>
        <v>0.3016344725111441</v>
      </c>
    </row>
    <row r="14" spans="2:4" s="23" customFormat="1" ht="29.25" customHeight="1" hidden="1" outlineLevel="1">
      <c r="B14" s="12" t="s">
        <v>6</v>
      </c>
      <c r="C14" s="17" t="e">
        <f>#REF!/#REF!</f>
        <v>#REF!</v>
      </c>
      <c r="D14" s="16">
        <v>992</v>
      </c>
    </row>
    <row r="15" spans="2:4" s="23" customFormat="1" ht="29.25" customHeight="1" hidden="1" outlineLevel="1">
      <c r="B15" s="7" t="s">
        <v>72</v>
      </c>
      <c r="C15" s="17" t="e">
        <f>#REF!/#REF!</f>
        <v>#REF!</v>
      </c>
      <c r="D15" s="16">
        <v>650</v>
      </c>
    </row>
    <row r="16" spans="2:4" s="23" customFormat="1" ht="23.25" customHeight="1" hidden="1" outlineLevel="1">
      <c r="B16" s="14" t="s">
        <v>11</v>
      </c>
      <c r="C16" s="37" t="e">
        <f>C15/C14</f>
        <v>#REF!</v>
      </c>
      <c r="D16" s="36">
        <f>D15/D14</f>
        <v>0.655241935483871</v>
      </c>
    </row>
    <row r="17" spans="2:4" s="23" customFormat="1" ht="45.75" customHeight="1" hidden="1" outlineLevel="1">
      <c r="B17" s="9" t="s">
        <v>112</v>
      </c>
      <c r="C17" s="17" t="e">
        <f>#REF!/#REF!</f>
        <v>#REF!</v>
      </c>
      <c r="D17" s="27">
        <v>970.7</v>
      </c>
    </row>
    <row r="18" spans="2:4" s="23" customFormat="1" ht="45.75" customHeight="1" hidden="1" outlineLevel="1">
      <c r="B18" s="9" t="s">
        <v>114</v>
      </c>
      <c r="C18" s="17"/>
      <c r="D18" s="27">
        <v>1646</v>
      </c>
    </row>
    <row r="19" spans="2:4" s="11" customFormat="1" ht="29.25" customHeight="1" hidden="1" outlineLevel="1">
      <c r="B19" s="9" t="s">
        <v>113</v>
      </c>
      <c r="C19" s="27">
        <f>C18*0.485</f>
        <v>0</v>
      </c>
      <c r="D19" s="27">
        <f>D18*0.485</f>
        <v>798.31</v>
      </c>
    </row>
    <row r="20" spans="2:4" s="11" customFormat="1" ht="29.25" customHeight="1" hidden="1" outlineLevel="1">
      <c r="B20" s="7" t="s">
        <v>68</v>
      </c>
      <c r="C20" s="35" t="e">
        <f>C19/C17</f>
        <v>#REF!</v>
      </c>
      <c r="D20" s="36">
        <f>D19/D17</f>
        <v>0.8224065107654269</v>
      </c>
    </row>
    <row r="21" spans="2:4" s="23" customFormat="1" ht="29.25" customHeight="1" hidden="1" collapsed="1">
      <c r="B21" s="38" t="s">
        <v>9</v>
      </c>
      <c r="C21" s="17" t="e">
        <f>#REF!/#REF!</f>
        <v>#REF!</v>
      </c>
      <c r="D21" s="13">
        <v>7500</v>
      </c>
    </row>
    <row r="22" spans="2:4" s="23" customFormat="1" ht="29.25" customHeight="1" hidden="1">
      <c r="B22" s="8" t="s">
        <v>3</v>
      </c>
      <c r="C22" s="17"/>
      <c r="D22" s="18">
        <v>0</v>
      </c>
    </row>
    <row r="23" spans="2:4" s="23" customFormat="1" ht="29.25" customHeight="1" hidden="1">
      <c r="B23" s="8" t="s">
        <v>2</v>
      </c>
      <c r="C23" s="40"/>
      <c r="D23" s="41">
        <f>D22/D21</f>
        <v>0</v>
      </c>
    </row>
    <row r="24" spans="2:4" s="23" customFormat="1" ht="29.25" customHeight="1" hidden="1">
      <c r="B24" s="8" t="s">
        <v>14</v>
      </c>
      <c r="C24" s="17"/>
      <c r="D24" s="18">
        <v>0</v>
      </c>
    </row>
    <row r="25" spans="2:4" s="23" customFormat="1" ht="29.25" customHeight="1" hidden="1">
      <c r="B25" s="8" t="s">
        <v>93</v>
      </c>
      <c r="C25" s="35" t="e">
        <f>C24/C22</f>
        <v>#DIV/0!</v>
      </c>
      <c r="D25" s="36" t="e">
        <f>D24/D22</f>
        <v>#DIV/0!</v>
      </c>
    </row>
    <row r="26" spans="2:4" s="23" customFormat="1" ht="29.25" customHeight="1" hidden="1">
      <c r="B26" s="8" t="s">
        <v>62</v>
      </c>
      <c r="C26" s="35"/>
      <c r="D26" s="18">
        <v>712</v>
      </c>
    </row>
    <row r="27" spans="2:4" s="23" customFormat="1" ht="43.5" customHeight="1" hidden="1">
      <c r="B27" s="9" t="s">
        <v>115</v>
      </c>
      <c r="C27" s="17" t="e">
        <f>#REF!/#REF!</f>
        <v>#REF!</v>
      </c>
      <c r="D27" s="25">
        <v>3544</v>
      </c>
    </row>
    <row r="28" spans="2:4" s="23" customFormat="1" ht="29.25" customHeight="1" hidden="1">
      <c r="B28" s="14" t="s">
        <v>7</v>
      </c>
      <c r="C28" s="17" t="e">
        <f>#REF!/#REF!</f>
        <v>#REF!</v>
      </c>
      <c r="D28" s="25">
        <v>0</v>
      </c>
    </row>
    <row r="29" spans="2:4" s="23" customFormat="1" ht="29.25" customHeight="1" hidden="1">
      <c r="B29" s="7" t="s">
        <v>2</v>
      </c>
      <c r="C29" s="17" t="e">
        <f>C28/C27</f>
        <v>#REF!</v>
      </c>
      <c r="D29" s="42">
        <f>D28/D27</f>
        <v>0</v>
      </c>
    </row>
    <row r="30" spans="2:4" s="23" customFormat="1" ht="29.25" customHeight="1" hidden="1">
      <c r="B30" s="14" t="s">
        <v>76</v>
      </c>
      <c r="C30" s="17" t="e">
        <f>#REF!/#REF!</f>
        <v>#REF!</v>
      </c>
      <c r="D30" s="18">
        <v>5210</v>
      </c>
    </row>
    <row r="31" spans="2:4" s="23" customFormat="1" ht="29.25" customHeight="1" hidden="1">
      <c r="B31" s="7" t="s">
        <v>10</v>
      </c>
      <c r="C31" s="20"/>
      <c r="D31" s="20">
        <f>D30/D21</f>
        <v>0.6946666666666667</v>
      </c>
    </row>
    <row r="32" spans="2:4" s="23" customFormat="1" ht="29.25" customHeight="1" hidden="1" outlineLevel="1">
      <c r="B32" s="14" t="s">
        <v>91</v>
      </c>
      <c r="C32" s="17" t="e">
        <f>#REF!/#REF!</f>
        <v>#REF!</v>
      </c>
      <c r="D32" s="18">
        <v>1259</v>
      </c>
    </row>
    <row r="33" spans="2:4" s="23" customFormat="1" ht="29.25" customHeight="1" hidden="1" outlineLevel="1">
      <c r="B33" s="14" t="s">
        <v>10</v>
      </c>
      <c r="C33" s="19"/>
      <c r="D33" s="20">
        <f>D32/D27</f>
        <v>0.3552483069977427</v>
      </c>
    </row>
    <row r="34" spans="2:4" s="23" customFormat="1" ht="29.25" customHeight="1" hidden="1" outlineLevel="1">
      <c r="B34" s="8" t="s">
        <v>77</v>
      </c>
      <c r="C34" s="17" t="e">
        <f>#REF!/#REF!</f>
        <v>#REF!</v>
      </c>
      <c r="D34" s="18">
        <v>7500</v>
      </c>
    </row>
    <row r="35" spans="2:4" s="23" customFormat="1" ht="29.25" customHeight="1" hidden="1" outlineLevel="1">
      <c r="B35" s="7" t="s">
        <v>10</v>
      </c>
      <c r="C35" s="17"/>
      <c r="D35" s="42">
        <f>D34/D21</f>
        <v>1</v>
      </c>
    </row>
    <row r="36" spans="2:4" s="23" customFormat="1" ht="29.25" customHeight="1" hidden="1" outlineLevel="1">
      <c r="B36" s="8" t="s">
        <v>78</v>
      </c>
      <c r="C36" s="17" t="e">
        <f>#REF!/#REF!</f>
        <v>#REF!</v>
      </c>
      <c r="D36" s="18">
        <v>3850</v>
      </c>
    </row>
    <row r="37" spans="2:4" s="23" customFormat="1" ht="29.25" customHeight="1" hidden="1" outlineLevel="1">
      <c r="B37" s="7" t="s">
        <v>10</v>
      </c>
      <c r="C37" s="17"/>
      <c r="D37" s="42">
        <f>D36/D27</f>
        <v>1.0863431151241536</v>
      </c>
    </row>
    <row r="38" spans="2:4" s="23" customFormat="1" ht="29.25" customHeight="1" hidden="1" outlineLevel="1">
      <c r="B38" s="43" t="s">
        <v>4</v>
      </c>
      <c r="C38" s="17" t="e">
        <f>#REF!/#REF!</f>
        <v>#REF!</v>
      </c>
      <c r="D38" s="13">
        <v>9440</v>
      </c>
    </row>
    <row r="39" spans="2:4" s="23" customFormat="1" ht="29.25" customHeight="1" hidden="1" outlineLevel="1">
      <c r="B39" s="8" t="s">
        <v>79</v>
      </c>
      <c r="C39" s="17" t="e">
        <f>#REF!/#REF!</f>
        <v>#REF!</v>
      </c>
      <c r="D39" s="18">
        <v>9440</v>
      </c>
    </row>
    <row r="40" spans="2:4" s="23" customFormat="1" ht="29.25" customHeight="1" hidden="1" outlineLevel="1">
      <c r="B40" s="7" t="s">
        <v>1</v>
      </c>
      <c r="C40" s="17"/>
      <c r="D40" s="42">
        <f>D39/D38</f>
        <v>1</v>
      </c>
    </row>
    <row r="41" spans="2:4" s="23" customFormat="1" ht="29.25" customHeight="1" hidden="1" outlineLevel="1">
      <c r="B41" s="44" t="s">
        <v>13</v>
      </c>
      <c r="C41" s="17" t="e">
        <f>#REF!/#REF!</f>
        <v>#REF!</v>
      </c>
      <c r="D41" s="18">
        <v>8069</v>
      </c>
    </row>
    <row r="42" spans="2:4" s="11" customFormat="1" ht="35.25" customHeight="1" hidden="1">
      <c r="B42" s="9" t="s">
        <v>8</v>
      </c>
      <c r="C42" s="17" t="e">
        <f>#REF!/#REF!</f>
        <v>#REF!</v>
      </c>
      <c r="D42" s="16">
        <v>8800</v>
      </c>
    </row>
    <row r="43" spans="2:4" s="11" customFormat="1" ht="43.5" customHeight="1" hidden="1">
      <c r="B43" s="10" t="s">
        <v>92</v>
      </c>
      <c r="C43" s="17" t="e">
        <f>#REF!/#REF!</f>
        <v>#REF!</v>
      </c>
      <c r="D43" s="16">
        <v>11104</v>
      </c>
    </row>
    <row r="44" spans="2:4" s="11" customFormat="1" ht="29.25" customHeight="1" hidden="1">
      <c r="B44" s="7" t="s">
        <v>1</v>
      </c>
      <c r="C44" s="29"/>
      <c r="D44" s="45">
        <f>D43/D42</f>
        <v>1.2618181818181817</v>
      </c>
    </row>
    <row r="45" spans="2:4" s="11" customFormat="1" ht="30.75" customHeight="1" hidden="1">
      <c r="B45" s="7" t="s">
        <v>73</v>
      </c>
      <c r="C45" s="17" t="e">
        <f>#REF!/#REF!</f>
        <v>#REF!</v>
      </c>
      <c r="D45" s="15">
        <v>5691</v>
      </c>
    </row>
    <row r="46" spans="2:4" s="11" customFormat="1" ht="29.25" customHeight="1" hidden="1">
      <c r="B46" s="7" t="s">
        <v>71</v>
      </c>
      <c r="C46" s="17" t="e">
        <f>#REF!/#REF!</f>
        <v>#REF!</v>
      </c>
      <c r="D46" s="18">
        <v>4985</v>
      </c>
    </row>
    <row r="47" spans="2:4" s="11" customFormat="1" ht="29.25" customHeight="1" hidden="1">
      <c r="B47" s="7" t="s">
        <v>74</v>
      </c>
      <c r="C47" s="17" t="e">
        <f>#REF!/#REF!</f>
        <v>#REF!</v>
      </c>
      <c r="D47" s="15"/>
    </row>
    <row r="48" spans="2:4" s="11" customFormat="1" ht="29.25" customHeight="1" hidden="1">
      <c r="B48" s="7" t="s">
        <v>75</v>
      </c>
      <c r="C48" s="17" t="e">
        <f>#REF!/#REF!</f>
        <v>#REF!</v>
      </c>
      <c r="D48" s="18">
        <v>179</v>
      </c>
    </row>
    <row r="49" spans="2:4" s="11" customFormat="1" ht="24" customHeight="1">
      <c r="B49" s="12" t="s">
        <v>125</v>
      </c>
      <c r="C49" s="17" t="e">
        <f>#REF!/#REF!</f>
        <v>#REF!</v>
      </c>
      <c r="D49" s="15">
        <v>39300</v>
      </c>
    </row>
    <row r="50" spans="2:4" s="11" customFormat="1" ht="29.25" customHeight="1">
      <c r="B50" s="21" t="s">
        <v>48</v>
      </c>
      <c r="C50" s="17" t="e">
        <f>C49/#REF!</f>
        <v>#REF!</v>
      </c>
      <c r="D50" s="32">
        <v>23.3</v>
      </c>
    </row>
    <row r="51" spans="2:4" s="11" customFormat="1" ht="29.25" customHeight="1">
      <c r="B51" s="9" t="s">
        <v>129</v>
      </c>
      <c r="C51" s="17"/>
      <c r="D51" s="70">
        <v>336</v>
      </c>
    </row>
    <row r="52" spans="2:4" s="11" customFormat="1" ht="25.5" customHeight="1">
      <c r="B52" s="10" t="s">
        <v>49</v>
      </c>
      <c r="C52" s="17" t="e">
        <f>#REF!/#REF!</f>
        <v>#REF!</v>
      </c>
      <c r="D52" s="64">
        <v>336</v>
      </c>
    </row>
    <row r="53" spans="2:4" s="11" customFormat="1" ht="25.5" customHeight="1">
      <c r="B53" s="66" t="s">
        <v>1</v>
      </c>
      <c r="C53" s="17"/>
      <c r="D53" s="73">
        <f>D52/D51*100</f>
        <v>100</v>
      </c>
    </row>
    <row r="54" spans="2:4" s="11" customFormat="1" ht="23.25" customHeight="1">
      <c r="B54" s="12" t="s">
        <v>123</v>
      </c>
      <c r="C54" s="17" t="e">
        <f>#REF!/#REF!</f>
        <v>#REF!</v>
      </c>
      <c r="D54" s="15">
        <v>4320</v>
      </c>
    </row>
    <row r="55" spans="2:4" s="11" customFormat="1" ht="19.5" customHeight="1">
      <c r="B55" s="21" t="s">
        <v>48</v>
      </c>
      <c r="C55" s="17" t="e">
        <f>C54/C52</f>
        <v>#REF!</v>
      </c>
      <c r="D55" s="32">
        <f>D54/D52*10</f>
        <v>128.57142857142858</v>
      </c>
    </row>
    <row r="56" spans="2:4" s="11" customFormat="1" ht="19.5" customHeight="1">
      <c r="B56" s="9" t="s">
        <v>130</v>
      </c>
      <c r="C56" s="17"/>
      <c r="D56" s="70">
        <v>84</v>
      </c>
    </row>
    <row r="57" spans="2:4" s="11" customFormat="1" ht="18" customHeight="1">
      <c r="B57" s="10" t="s">
        <v>52</v>
      </c>
      <c r="C57" s="17" t="e">
        <f>#REF!/#REF!</f>
        <v>#REF!</v>
      </c>
      <c r="D57" s="64">
        <v>35</v>
      </c>
    </row>
    <row r="58" spans="2:4" s="11" customFormat="1" ht="18" customHeight="1">
      <c r="B58" s="66" t="s">
        <v>1</v>
      </c>
      <c r="C58" s="17"/>
      <c r="D58" s="73">
        <f>D57/D56*100</f>
        <v>41.66666666666667</v>
      </c>
    </row>
    <row r="59" spans="2:4" s="11" customFormat="1" ht="22.5" customHeight="1" outlineLevel="1">
      <c r="B59" s="12" t="s">
        <v>122</v>
      </c>
      <c r="C59" s="17" t="e">
        <f>#REF!/#REF!</f>
        <v>#REF!</v>
      </c>
      <c r="D59" s="15">
        <v>198</v>
      </c>
    </row>
    <row r="60" spans="2:4" s="11" customFormat="1" ht="23.25" customHeight="1" outlineLevel="1">
      <c r="B60" s="21" t="s">
        <v>48</v>
      </c>
      <c r="C60" s="17" t="e">
        <f>C59/C57</f>
        <v>#REF!</v>
      </c>
      <c r="D60" s="69">
        <f>D59/D57*10</f>
        <v>56.57142857142858</v>
      </c>
    </row>
    <row r="61" spans="2:4" s="11" customFormat="1" ht="23.25" customHeight="1" outlineLevel="1">
      <c r="B61" s="68" t="s">
        <v>126</v>
      </c>
      <c r="C61" s="17"/>
      <c r="D61" s="15"/>
    </row>
    <row r="62" spans="2:4" s="11" customFormat="1" ht="23.25" customHeight="1" outlineLevel="1">
      <c r="B62" s="68" t="s">
        <v>56</v>
      </c>
      <c r="C62" s="17"/>
      <c r="D62" s="15">
        <v>10.94</v>
      </c>
    </row>
    <row r="63" spans="2:4" s="11" customFormat="1" ht="23.25" customHeight="1" outlineLevel="1">
      <c r="B63" s="68" t="s">
        <v>127</v>
      </c>
      <c r="C63" s="17"/>
      <c r="D63" s="69">
        <v>14.6</v>
      </c>
    </row>
    <row r="64" spans="2:4" s="11" customFormat="1" ht="23.25" customHeight="1" outlineLevel="1">
      <c r="B64" s="21" t="s">
        <v>48</v>
      </c>
      <c r="C64" s="17"/>
      <c r="D64" s="69">
        <f>D63/D62*10</f>
        <v>13.345521023765997</v>
      </c>
    </row>
    <row r="65" spans="2:4" s="11" customFormat="1" ht="23.25" customHeight="1" outlineLevel="1">
      <c r="B65" s="68" t="s">
        <v>128</v>
      </c>
      <c r="C65" s="17"/>
      <c r="D65" s="15">
        <v>22</v>
      </c>
    </row>
    <row r="66" spans="2:4" s="11" customFormat="1" ht="23.25" customHeight="1" outlineLevel="1">
      <c r="B66" s="68" t="s">
        <v>127</v>
      </c>
      <c r="C66" s="17"/>
      <c r="D66" s="69">
        <v>47</v>
      </c>
    </row>
    <row r="67" spans="2:4" s="11" customFormat="1" ht="29.25" customHeight="1" hidden="1">
      <c r="B67" s="9" t="s">
        <v>15</v>
      </c>
      <c r="C67" s="17" t="e">
        <f>#REF!/#REF!</f>
        <v>#REF!</v>
      </c>
      <c r="D67" s="15">
        <v>379</v>
      </c>
    </row>
    <row r="68" spans="2:4" s="11" customFormat="1" ht="29.25" customHeight="1" hidden="1">
      <c r="B68" s="9" t="s">
        <v>17</v>
      </c>
      <c r="C68" s="17" t="e">
        <f>#REF!/#REF!</f>
        <v>#REF!</v>
      </c>
      <c r="D68" s="15">
        <v>28</v>
      </c>
    </row>
    <row r="69" spans="2:4" s="11" customFormat="1" ht="29.25" customHeight="1" hidden="1">
      <c r="B69" s="10" t="s">
        <v>18</v>
      </c>
      <c r="C69" s="17" t="e">
        <f>#REF!/#REF!</f>
        <v>#REF!</v>
      </c>
      <c r="D69" s="15">
        <v>84</v>
      </c>
    </row>
    <row r="70" spans="2:4" s="11" customFormat="1" ht="29.25" customHeight="1" hidden="1">
      <c r="B70" s="7" t="s">
        <v>1</v>
      </c>
      <c r="C70" s="29" t="e">
        <f>C69/C68</f>
        <v>#REF!</v>
      </c>
      <c r="D70" s="45">
        <f>D69/D68</f>
        <v>3</v>
      </c>
    </row>
    <row r="71" spans="2:4" s="11" customFormat="1" ht="24" customHeight="1" hidden="1">
      <c r="B71" s="7" t="s">
        <v>16</v>
      </c>
      <c r="C71" s="17"/>
      <c r="D71" s="15"/>
    </row>
    <row r="72" spans="2:4" s="11" customFormat="1" ht="29.25" customHeight="1" hidden="1">
      <c r="B72" s="7" t="s">
        <v>19</v>
      </c>
      <c r="C72" s="17" t="e">
        <f>#REF!/#REF!</f>
        <v>#REF!</v>
      </c>
      <c r="D72" s="39">
        <v>1638</v>
      </c>
    </row>
    <row r="73" spans="2:4" s="11" customFormat="1" ht="29.25" customHeight="1" hidden="1">
      <c r="B73" s="7" t="s">
        <v>109</v>
      </c>
      <c r="C73" s="17"/>
      <c r="D73" s="39">
        <v>699</v>
      </c>
    </row>
    <row r="74" spans="2:4" s="11" customFormat="1" ht="29.25" customHeight="1" hidden="1">
      <c r="B74" s="7" t="s">
        <v>80</v>
      </c>
      <c r="C74" s="17"/>
      <c r="D74" s="39">
        <v>22</v>
      </c>
    </row>
    <row r="75" spans="2:4" s="11" customFormat="1" ht="29.25" customHeight="1" hidden="1">
      <c r="B75" s="7" t="s">
        <v>117</v>
      </c>
      <c r="C75" s="17"/>
      <c r="D75" s="39">
        <v>63</v>
      </c>
    </row>
    <row r="76" spans="2:4" s="11" customFormat="1" ht="29.25" customHeight="1" hidden="1">
      <c r="B76" s="7" t="s">
        <v>116</v>
      </c>
      <c r="C76" s="17"/>
      <c r="D76" s="39"/>
    </row>
    <row r="77" spans="2:4" s="11" customFormat="1" ht="29.25" customHeight="1" hidden="1">
      <c r="B77" s="7" t="s">
        <v>22</v>
      </c>
      <c r="C77" s="17" t="e">
        <f>#REF!/#REF!</f>
        <v>#REF!</v>
      </c>
      <c r="D77" s="39"/>
    </row>
    <row r="78" spans="2:4" s="11" customFormat="1" ht="29.25" customHeight="1" hidden="1">
      <c r="B78" s="7" t="s">
        <v>20</v>
      </c>
      <c r="C78" s="17" t="e">
        <f>#REF!/#REF!</f>
        <v>#REF!</v>
      </c>
      <c r="D78" s="39">
        <v>9.8</v>
      </c>
    </row>
    <row r="79" spans="2:4" ht="26.25" customHeight="1" hidden="1">
      <c r="B79" s="9" t="s">
        <v>23</v>
      </c>
      <c r="C79" s="17" t="e">
        <f>#REF!/#REF!</f>
        <v>#REF!</v>
      </c>
      <c r="D79" s="39"/>
    </row>
    <row r="80" spans="2:4" ht="33.75" customHeight="1" hidden="1">
      <c r="B80" s="10" t="s">
        <v>24</v>
      </c>
      <c r="C80" s="17" t="e">
        <f>#REF!/#REF!</f>
        <v>#REF!</v>
      </c>
      <c r="D80" s="39">
        <v>12</v>
      </c>
    </row>
    <row r="81" spans="2:4" ht="31.5" customHeight="1" hidden="1">
      <c r="B81" s="14" t="s">
        <v>1</v>
      </c>
      <c r="C81" s="17"/>
      <c r="D81" s="45"/>
    </row>
    <row r="82" spans="2:4" s="23" customFormat="1" ht="29.25" customHeight="1" hidden="1" outlineLevel="1">
      <c r="B82" s="9" t="s">
        <v>35</v>
      </c>
      <c r="C82" s="17" t="e">
        <f>#REF!/#REF!</f>
        <v>#REF!</v>
      </c>
      <c r="D82" s="13"/>
    </row>
    <row r="83" spans="2:4" s="23" customFormat="1" ht="24.75" customHeight="1" hidden="1" outlineLevel="1">
      <c r="B83" s="9" t="s">
        <v>64</v>
      </c>
      <c r="C83" s="17" t="e">
        <f>#REF!/#REF!</f>
        <v>#REF!</v>
      </c>
      <c r="D83" s="13"/>
    </row>
    <row r="84" spans="2:4" s="23" customFormat="1" ht="22.5" customHeight="1" hidden="1" outlineLevel="1">
      <c r="B84" s="9" t="s">
        <v>62</v>
      </c>
      <c r="C84" s="17" t="e">
        <f>#REF!/#REF!</f>
        <v>#REF!</v>
      </c>
      <c r="D84" s="13"/>
    </row>
    <row r="85" spans="2:4" s="23" customFormat="1" ht="45" customHeight="1" hidden="1" outlineLevel="1">
      <c r="B85" s="9" t="s">
        <v>65</v>
      </c>
      <c r="C85" s="17" t="e">
        <f>#REF!/#REF!</f>
        <v>#REF!</v>
      </c>
      <c r="D85" s="13"/>
    </row>
    <row r="86" spans="2:4" s="23" customFormat="1" ht="22.5" customHeight="1" hidden="1" outlineLevel="1">
      <c r="B86" s="9" t="s">
        <v>66</v>
      </c>
      <c r="C86" s="17" t="e">
        <f>#REF!/#REF!</f>
        <v>#REF!</v>
      </c>
      <c r="D86" s="13"/>
    </row>
    <row r="87" spans="2:4" s="23" customFormat="1" ht="28.5" customHeight="1" hidden="1" outlineLevel="1">
      <c r="B87" s="9" t="s">
        <v>61</v>
      </c>
      <c r="C87" s="17"/>
      <c r="D87" s="13"/>
    </row>
    <row r="88" spans="2:4" s="23" customFormat="1" ht="43.5" customHeight="1" hidden="1" outlineLevel="1">
      <c r="B88" s="10" t="s">
        <v>36</v>
      </c>
      <c r="C88" s="17" t="e">
        <f>#REF!/#REF!</f>
        <v>#REF!</v>
      </c>
      <c r="D88" s="13"/>
    </row>
    <row r="89" spans="2:4" s="23" customFormat="1" ht="22.5" customHeight="1" hidden="1" outlineLevel="1">
      <c r="B89" s="14" t="s">
        <v>87</v>
      </c>
      <c r="C89" s="17" t="e">
        <f>#REF!/#REF!</f>
        <v>#REF!</v>
      </c>
      <c r="D89" s="46"/>
    </row>
    <row r="90" spans="2:4" s="23" customFormat="1" ht="24" customHeight="1" hidden="1" outlineLevel="1">
      <c r="B90" s="9" t="s">
        <v>37</v>
      </c>
      <c r="C90" s="17" t="e">
        <f>#REF!/#REF!</f>
        <v>#REF!</v>
      </c>
      <c r="D90" s="13"/>
    </row>
    <row r="91" spans="2:4" s="23" customFormat="1" ht="22.5" customHeight="1" hidden="1" outlineLevel="1">
      <c r="B91" s="9" t="s">
        <v>38</v>
      </c>
      <c r="C91" s="17" t="e">
        <f>#REF!/#REF!</f>
        <v>#REF!</v>
      </c>
      <c r="D91" s="13"/>
    </row>
    <row r="92" spans="2:4" s="23" customFormat="1" ht="22.5" customHeight="1" hidden="1" outlineLevel="1">
      <c r="B92" s="9" t="s">
        <v>39</v>
      </c>
      <c r="C92" s="17" t="e">
        <f>#REF!/#REF!</f>
        <v>#REF!</v>
      </c>
      <c r="D92" s="13"/>
    </row>
    <row r="93" spans="2:4" s="52" customFormat="1" ht="22.5" customHeight="1" hidden="1" outlineLevel="1">
      <c r="B93" s="14" t="s">
        <v>63</v>
      </c>
      <c r="C93" s="17" t="e">
        <f>#REF!/#REF!</f>
        <v>#REF!</v>
      </c>
      <c r="D93" s="13"/>
    </row>
    <row r="94" spans="2:4" s="23" customFormat="1" ht="26.25" customHeight="1" hidden="1" outlineLevel="1">
      <c r="B94" s="10" t="s">
        <v>40</v>
      </c>
      <c r="C94" s="17" t="e">
        <f>#REF!/#REF!</f>
        <v>#REF!</v>
      </c>
      <c r="D94" s="39"/>
    </row>
    <row r="95" spans="2:4" s="23" customFormat="1" ht="24.75" customHeight="1" hidden="1" outlineLevel="1">
      <c r="B95" s="14" t="s">
        <v>87</v>
      </c>
      <c r="C95" s="17" t="e">
        <f>#REF!/#REF!</f>
        <v>#REF!</v>
      </c>
      <c r="D95" s="45"/>
    </row>
    <row r="96" spans="2:4" s="23" customFormat="1" ht="22.5" customHeight="1" hidden="1" outlineLevel="1">
      <c r="B96" s="9" t="s">
        <v>37</v>
      </c>
      <c r="C96" s="42" t="e">
        <f>#REF!/#REF!</f>
        <v>#REF!</v>
      </c>
      <c r="D96" s="39"/>
    </row>
    <row r="97" spans="2:4" s="23" customFormat="1" ht="22.5" customHeight="1" hidden="1" outlineLevel="1">
      <c r="B97" s="9" t="s">
        <v>38</v>
      </c>
      <c r="C97" s="42" t="e">
        <f>#REF!/#REF!</f>
        <v>#REF!</v>
      </c>
      <c r="D97" s="39"/>
    </row>
    <row r="98" spans="2:4" s="23" customFormat="1" ht="25.5" customHeight="1" hidden="1" outlineLevel="1">
      <c r="B98" s="9" t="s">
        <v>39</v>
      </c>
      <c r="C98" s="17" t="e">
        <f>#REF!/#REF!</f>
        <v>#REF!</v>
      </c>
      <c r="D98" s="39"/>
    </row>
    <row r="99" spans="2:4" s="23" customFormat="1" ht="28.5" customHeight="1" hidden="1" outlineLevel="1">
      <c r="B99" s="10" t="s">
        <v>41</v>
      </c>
      <c r="C99" s="17" t="e">
        <f>#REF!/#REF!</f>
        <v>#REF!</v>
      </c>
      <c r="D99" s="39"/>
    </row>
    <row r="100" spans="2:4" s="23" customFormat="1" ht="27" customHeight="1" hidden="1" outlineLevel="1">
      <c r="B100" s="9" t="s">
        <v>37</v>
      </c>
      <c r="C100" s="17"/>
      <c r="D100" s="39"/>
    </row>
    <row r="101" spans="2:4" s="23" customFormat="1" ht="27" customHeight="1" hidden="1" outlineLevel="1">
      <c r="B101" s="9" t="s">
        <v>38</v>
      </c>
      <c r="C101" s="17"/>
      <c r="D101" s="39"/>
    </row>
    <row r="102" spans="2:4" s="23" customFormat="1" ht="27" customHeight="1" hidden="1" outlineLevel="1">
      <c r="B102" s="9" t="s">
        <v>39</v>
      </c>
      <c r="C102" s="17"/>
      <c r="D102" s="39"/>
    </row>
    <row r="103" spans="2:4" s="23" customFormat="1" ht="27" customHeight="1" hidden="1" outlineLevel="1">
      <c r="B103" s="10" t="s">
        <v>48</v>
      </c>
      <c r="C103" s="31" t="e">
        <f>C99/C94*10</f>
        <v>#REF!</v>
      </c>
      <c r="D103" s="32" t="e">
        <f>D99/D94*10</f>
        <v>#DIV/0!</v>
      </c>
    </row>
    <row r="104" spans="2:4" s="23" customFormat="1" ht="27" customHeight="1" hidden="1" outlineLevel="1">
      <c r="B104" s="9" t="s">
        <v>44</v>
      </c>
      <c r="C104" s="42" t="e">
        <f>#REF!/#REF!</f>
        <v>#REF!</v>
      </c>
      <c r="D104" s="32"/>
    </row>
    <row r="105" spans="2:4" s="23" customFormat="1" ht="27" customHeight="1" hidden="1" outlineLevel="1">
      <c r="B105" s="9" t="s">
        <v>42</v>
      </c>
      <c r="C105" s="42" t="e">
        <f>#REF!/#REF!</f>
        <v>#REF!</v>
      </c>
      <c r="D105" s="32"/>
    </row>
    <row r="106" spans="2:4" s="23" customFormat="1" ht="27" customHeight="1" hidden="1" outlineLevel="1">
      <c r="B106" s="9" t="s">
        <v>43</v>
      </c>
      <c r="C106" s="17" t="e">
        <f>#REF!/#REF!</f>
        <v>#REF!</v>
      </c>
      <c r="D106" s="32"/>
    </row>
    <row r="107" spans="2:4" s="23" customFormat="1" ht="27" customHeight="1" hidden="1" outlineLevel="1">
      <c r="B107" s="51" t="s">
        <v>45</v>
      </c>
      <c r="C107" s="17" t="e">
        <f>#REF!/#REF!</f>
        <v>#REF!</v>
      </c>
      <c r="D107" s="13"/>
    </row>
    <row r="108" spans="2:4" s="23" customFormat="1" ht="27" customHeight="1" hidden="1" outlineLevel="1">
      <c r="B108" s="10" t="s">
        <v>60</v>
      </c>
      <c r="C108" s="17" t="e">
        <f>#REF!/#REF!</f>
        <v>#REF!</v>
      </c>
      <c r="D108" s="13"/>
    </row>
    <row r="109" spans="2:4" s="23" customFormat="1" ht="27" customHeight="1" hidden="1" outlineLevel="1">
      <c r="B109" s="10" t="s">
        <v>89</v>
      </c>
      <c r="C109" s="31" t="e">
        <f>(C94-#REF!)/C108/3</f>
        <v>#REF!</v>
      </c>
      <c r="D109" s="32"/>
    </row>
    <row r="110" spans="2:4" s="23" customFormat="1" ht="27" customHeight="1" hidden="1" outlineLevel="1">
      <c r="B110" s="9" t="s">
        <v>105</v>
      </c>
      <c r="C110" s="42"/>
      <c r="D110" s="48"/>
    </row>
    <row r="111" spans="2:4" s="23" customFormat="1" ht="27" customHeight="1" hidden="1" outlineLevel="2">
      <c r="B111" s="9" t="s">
        <v>106</v>
      </c>
      <c r="C111" s="17" t="e">
        <f>#REF!/#REF!</f>
        <v>#REF!</v>
      </c>
      <c r="D111" s="13"/>
    </row>
    <row r="112" spans="2:4" s="23" customFormat="1" ht="27" customHeight="1" hidden="1" outlineLevel="2">
      <c r="B112" s="10" t="s">
        <v>49</v>
      </c>
      <c r="C112" s="17" t="e">
        <f>#REF!/#REF!</f>
        <v>#REF!</v>
      </c>
      <c r="D112" s="39"/>
    </row>
    <row r="113" spans="2:4" s="23" customFormat="1" ht="27" customHeight="1" hidden="1" outlineLevel="1">
      <c r="B113" s="14" t="s">
        <v>1</v>
      </c>
      <c r="C113" s="17" t="e">
        <f>#REF!/#REF!</f>
        <v>#REF!</v>
      </c>
      <c r="D113" s="45"/>
    </row>
    <row r="114" spans="2:4" s="23" customFormat="1" ht="27" customHeight="1" hidden="1" outlineLevel="1">
      <c r="B114" s="14" t="s">
        <v>90</v>
      </c>
      <c r="C114" s="33" t="e">
        <f>C111-C112</f>
        <v>#REF!</v>
      </c>
      <c r="D114" s="49"/>
    </row>
    <row r="115" spans="2:4" s="23" customFormat="1" ht="27" customHeight="1" hidden="1" outlineLevel="1">
      <c r="B115" s="10" t="s">
        <v>50</v>
      </c>
      <c r="C115" s="17" t="e">
        <f>#REF!/#REF!</f>
        <v>#REF!</v>
      </c>
      <c r="D115" s="47"/>
    </row>
    <row r="116" spans="2:4" s="23" customFormat="1" ht="27" customHeight="1" hidden="1" outlineLevel="1">
      <c r="B116" s="10" t="s">
        <v>48</v>
      </c>
      <c r="C116" s="17" t="e">
        <f>#REF!/#REF!</f>
        <v>#REF!</v>
      </c>
      <c r="D116" s="48"/>
    </row>
    <row r="117" spans="2:4" s="23" customFormat="1" ht="27" customHeight="1" hidden="1" outlineLevel="2">
      <c r="B117" s="9" t="s">
        <v>51</v>
      </c>
      <c r="C117" s="17" t="e">
        <f>#REF!/#REF!</f>
        <v>#REF!</v>
      </c>
      <c r="D117" s="13"/>
    </row>
    <row r="118" spans="2:4" s="23" customFormat="1" ht="27" customHeight="1" hidden="1" outlineLevel="2">
      <c r="B118" s="10" t="s">
        <v>52</v>
      </c>
      <c r="C118" s="17" t="e">
        <f>#REF!/#REF!</f>
        <v>#REF!</v>
      </c>
      <c r="D118" s="39"/>
    </row>
    <row r="119" spans="2:4" s="23" customFormat="1" ht="23.25" customHeight="1" hidden="1" outlineLevel="1">
      <c r="B119" s="14" t="s">
        <v>1</v>
      </c>
      <c r="C119" s="17" t="e">
        <f>#REF!/#REF!</f>
        <v>#REF!</v>
      </c>
      <c r="D119" s="45"/>
    </row>
    <row r="120" spans="2:4" s="23" customFormat="1" ht="27" customHeight="1" hidden="1" outlineLevel="1">
      <c r="B120" s="10" t="s">
        <v>53</v>
      </c>
      <c r="C120" s="17" t="e">
        <f>#REF!/#REF!</f>
        <v>#REF!</v>
      </c>
      <c r="D120" s="39"/>
    </row>
    <row r="121" spans="2:4" s="23" customFormat="1" ht="28.5" customHeight="1" hidden="1" outlineLevel="1">
      <c r="B121" s="10" t="s">
        <v>48</v>
      </c>
      <c r="C121" s="17" t="e">
        <f>#REF!/#REF!</f>
        <v>#REF!</v>
      </c>
      <c r="D121" s="48"/>
    </row>
    <row r="122" spans="2:4" s="23" customFormat="1" ht="27" customHeight="1" hidden="1" outlineLevel="2">
      <c r="B122" s="9" t="s">
        <v>55</v>
      </c>
      <c r="C122" s="17" t="e">
        <f>#REF!/#REF!</f>
        <v>#REF!</v>
      </c>
      <c r="D122" s="13"/>
    </row>
    <row r="123" spans="2:4" s="23" customFormat="1" ht="27" customHeight="1" hidden="1" outlineLevel="2">
      <c r="B123" s="10" t="s">
        <v>56</v>
      </c>
      <c r="C123" s="17" t="e">
        <f>#REF!/#REF!</f>
        <v>#REF!</v>
      </c>
      <c r="D123" s="39"/>
    </row>
    <row r="124" spans="2:4" s="23" customFormat="1" ht="27" customHeight="1" hidden="1" outlineLevel="1">
      <c r="B124" s="14" t="s">
        <v>1</v>
      </c>
      <c r="C124" s="17" t="e">
        <f>#REF!/#REF!</f>
        <v>#REF!</v>
      </c>
      <c r="D124" s="45"/>
    </row>
    <row r="125" spans="2:4" s="23" customFormat="1" ht="27" customHeight="1" hidden="1" outlineLevel="1">
      <c r="B125" s="10" t="s">
        <v>57</v>
      </c>
      <c r="C125" s="17" t="e">
        <f>#REF!/#REF!</f>
        <v>#REF!</v>
      </c>
      <c r="D125" s="39"/>
    </row>
    <row r="126" spans="2:4" s="23" customFormat="1" ht="27" customHeight="1" hidden="1" outlineLevel="1">
      <c r="B126" s="10" t="s">
        <v>48</v>
      </c>
      <c r="C126" s="17" t="e">
        <f>#REF!/#REF!</f>
        <v>#REF!</v>
      </c>
      <c r="D126" s="48"/>
    </row>
    <row r="127" spans="2:4" s="23" customFormat="1" ht="27" customHeight="1" hidden="1" outlineLevel="1">
      <c r="B127" s="51" t="s">
        <v>82</v>
      </c>
      <c r="C127" s="17" t="e">
        <f>#REF!/#REF!</f>
        <v>#REF!</v>
      </c>
      <c r="D127" s="39"/>
    </row>
    <row r="128" spans="2:4" s="23" customFormat="1" ht="27" customHeight="1" hidden="1" outlineLevel="1">
      <c r="B128" s="10" t="s">
        <v>83</v>
      </c>
      <c r="C128" s="17" t="e">
        <f>#REF!/#REF!</f>
        <v>#REF!</v>
      </c>
      <c r="D128" s="45"/>
    </row>
    <row r="129" spans="2:4" s="23" customFormat="1" ht="27" customHeight="1" hidden="1" outlineLevel="1">
      <c r="B129" s="10" t="s">
        <v>48</v>
      </c>
      <c r="C129" s="17" t="e">
        <f>#REF!/#REF!</f>
        <v>#REF!</v>
      </c>
      <c r="D129" s="18"/>
    </row>
    <row r="130" spans="2:4" s="23" customFormat="1" ht="27" customHeight="1" hidden="1" outlineLevel="2">
      <c r="B130" s="51" t="s">
        <v>46</v>
      </c>
      <c r="C130" s="17" t="e">
        <f>#REF!/#REF!</f>
        <v>#REF!</v>
      </c>
      <c r="D130" s="39"/>
    </row>
    <row r="131" spans="2:4" s="23" customFormat="1" ht="27" customHeight="1" hidden="1" outlineLevel="2">
      <c r="B131" s="10" t="s">
        <v>47</v>
      </c>
      <c r="C131" s="17" t="e">
        <f>#REF!/#REF!</f>
        <v>#REF!</v>
      </c>
      <c r="D131" s="39"/>
    </row>
    <row r="132" spans="2:4" s="23" customFormat="1" ht="27" customHeight="1" hidden="1" outlineLevel="1">
      <c r="B132" s="10" t="s">
        <v>48</v>
      </c>
      <c r="C132" s="17" t="e">
        <f>#REF!/#REF!</f>
        <v>#REF!</v>
      </c>
      <c r="D132" s="48"/>
    </row>
    <row r="133" spans="2:4" s="23" customFormat="1" ht="27" customHeight="1" hidden="1" outlineLevel="1">
      <c r="B133" s="51" t="s">
        <v>54</v>
      </c>
      <c r="C133" s="17" t="e">
        <f>#REF!/#REF!</f>
        <v>#REF!</v>
      </c>
      <c r="D133" s="39"/>
    </row>
    <row r="134" spans="2:4" s="23" customFormat="1" ht="27" customHeight="1" hidden="1" outlineLevel="1">
      <c r="B134" s="51" t="s">
        <v>85</v>
      </c>
      <c r="C134" s="17"/>
      <c r="D134" s="39"/>
    </row>
    <row r="135" spans="2:4" s="23" customFormat="1" ht="27" customHeight="1" hidden="1" outlineLevel="1">
      <c r="B135" s="51" t="s">
        <v>86</v>
      </c>
      <c r="C135" s="17"/>
      <c r="D135" s="39"/>
    </row>
    <row r="136" spans="2:4" s="52" customFormat="1" ht="29.25" customHeight="1" hidden="1" outlineLevel="1">
      <c r="B136" s="10" t="s">
        <v>84</v>
      </c>
      <c r="C136" s="17" t="e">
        <f>#REF!/#REF!</f>
        <v>#REF!</v>
      </c>
      <c r="D136" s="39"/>
    </row>
    <row r="137" spans="2:4" s="52" customFormat="1" ht="29.25" customHeight="1" hidden="1" outlineLevel="1">
      <c r="B137" s="14" t="s">
        <v>88</v>
      </c>
      <c r="C137" s="17" t="e">
        <f>C136/#REF!</f>
        <v>#REF!</v>
      </c>
      <c r="D137" s="42"/>
    </row>
    <row r="138" spans="2:4" s="23" customFormat="1" ht="27" customHeight="1" hidden="1" outlineLevel="1">
      <c r="B138" s="10" t="s">
        <v>59</v>
      </c>
      <c r="C138" s="17" t="e">
        <f>#REF!/#REF!</f>
        <v>#REF!</v>
      </c>
      <c r="D138" s="13"/>
    </row>
    <row r="139" spans="2:4" s="23" customFormat="1" ht="27" customHeight="1" hidden="1" outlineLevel="2">
      <c r="B139" s="10" t="s">
        <v>58</v>
      </c>
      <c r="C139" s="17"/>
      <c r="D139" s="13"/>
    </row>
    <row r="140" spans="2:4" s="23" customFormat="1" ht="27" customHeight="1" hidden="1" outlineLevel="2">
      <c r="B140" s="10" t="s">
        <v>101</v>
      </c>
      <c r="C140" s="17"/>
      <c r="D140" s="13"/>
    </row>
    <row r="141" spans="2:4" s="23" customFormat="1" ht="27" customHeight="1" hidden="1" outlineLevel="1">
      <c r="B141" s="14" t="s">
        <v>1</v>
      </c>
      <c r="C141" s="35" t="e">
        <f>C140/C139</f>
        <v>#DIV/0!</v>
      </c>
      <c r="D141" s="36" t="e">
        <f>D140/D139</f>
        <v>#DIV/0!</v>
      </c>
    </row>
    <row r="142" spans="2:4" s="23" customFormat="1" ht="27" customHeight="1" hidden="1" outlineLevel="1">
      <c r="B142" s="9" t="s">
        <v>103</v>
      </c>
      <c r="C142" s="35"/>
      <c r="D142" s="58"/>
    </row>
    <row r="143" spans="2:4" s="23" customFormat="1" ht="27" customHeight="1" hidden="1" outlineLevel="1">
      <c r="B143" s="9" t="s">
        <v>104</v>
      </c>
      <c r="C143" s="35"/>
      <c r="D143" s="58"/>
    </row>
    <row r="144" spans="2:4" s="23" customFormat="1" ht="9.75" customHeight="1" hidden="1">
      <c r="B144" s="9"/>
      <c r="C144" s="35"/>
      <c r="D144" s="58"/>
    </row>
    <row r="145" spans="2:4" s="52" customFormat="1" ht="29.25" customHeight="1" hidden="1" outlineLevel="1">
      <c r="B145" s="9" t="s">
        <v>30</v>
      </c>
      <c r="C145" s="17" t="e">
        <f>#REF!/#REF!</f>
        <v>#REF!</v>
      </c>
      <c r="D145" s="13">
        <v>3044</v>
      </c>
    </row>
    <row r="146" spans="2:4" s="52" customFormat="1" ht="29.25" customHeight="1" outlineLevel="1">
      <c r="B146" s="9" t="s">
        <v>59</v>
      </c>
      <c r="C146" s="17"/>
      <c r="D146" s="72">
        <v>6063</v>
      </c>
    </row>
    <row r="147" spans="2:4" s="52" customFormat="1" ht="29.25" customHeight="1" outlineLevel="1">
      <c r="B147" s="9" t="s">
        <v>58</v>
      </c>
      <c r="C147" s="17"/>
      <c r="D147" s="72">
        <v>7580</v>
      </c>
    </row>
    <row r="148" spans="2:4" s="52" customFormat="1" ht="29.25" customHeight="1" outlineLevel="1">
      <c r="B148" s="9" t="s">
        <v>101</v>
      </c>
      <c r="C148" s="17"/>
      <c r="D148" s="13">
        <v>4200</v>
      </c>
    </row>
    <row r="149" spans="2:4" s="52" customFormat="1" ht="29.25" customHeight="1" outlineLevel="1">
      <c r="B149" s="66" t="s">
        <v>131</v>
      </c>
      <c r="C149" s="17"/>
      <c r="D149" s="71">
        <f>D148/D147*100</f>
        <v>55.4089709762533</v>
      </c>
    </row>
    <row r="150" spans="2:6" s="55" customFormat="1" ht="29.25" customHeight="1" hidden="1" outlineLevel="1">
      <c r="B150" s="10" t="s">
        <v>118</v>
      </c>
      <c r="C150" s="35"/>
      <c r="D150" s="59"/>
      <c r="E150" s="52"/>
      <c r="F150" s="52"/>
    </row>
    <row r="151" spans="2:4" s="52" customFormat="1" ht="29.25" customHeight="1" hidden="1" collapsed="1">
      <c r="B151" s="9" t="s">
        <v>34</v>
      </c>
      <c r="C151" s="34" t="e">
        <f>#REF!/C145</f>
        <v>#REF!</v>
      </c>
      <c r="D151" s="50" t="e">
        <f>#REF!/D145</f>
        <v>#REF!</v>
      </c>
    </row>
    <row r="152" spans="2:4" s="52" customFormat="1" ht="49.5" customHeight="1" hidden="1" outlineLevel="1">
      <c r="B152" s="9" t="s">
        <v>119</v>
      </c>
      <c r="C152" s="17" t="e">
        <f>#REF!/#REF!</f>
        <v>#REF!</v>
      </c>
      <c r="D152" s="39"/>
    </row>
    <row r="153" spans="2:4" s="52" customFormat="1" ht="23.25" customHeight="1" collapsed="1">
      <c r="B153" s="14" t="s">
        <v>81</v>
      </c>
      <c r="C153" s="17"/>
      <c r="D153" s="39"/>
    </row>
    <row r="154" spans="2:6" s="55" customFormat="1" ht="29.25" customHeight="1" outlineLevel="1">
      <c r="B154" s="51" t="s">
        <v>97</v>
      </c>
      <c r="C154" s="17" t="e">
        <f>#REF!/#REF!</f>
        <v>#REF!</v>
      </c>
      <c r="D154" s="39">
        <v>5390</v>
      </c>
      <c r="E154" s="52"/>
      <c r="F154" s="52"/>
    </row>
    <row r="155" spans="2:6" s="55" customFormat="1" ht="29.25" customHeight="1" hidden="1" outlineLevel="1">
      <c r="B155" s="14" t="s">
        <v>108</v>
      </c>
      <c r="C155" s="17"/>
      <c r="D155" s="39"/>
      <c r="E155" s="52"/>
      <c r="F155" s="52"/>
    </row>
    <row r="156" spans="2:13" s="52" customFormat="1" ht="24" customHeight="1" outlineLevel="1">
      <c r="B156" s="14" t="s">
        <v>26</v>
      </c>
      <c r="C156" s="17" t="e">
        <f>#REF!/#REF!</f>
        <v>#REF!</v>
      </c>
      <c r="D156" s="39">
        <v>3936</v>
      </c>
      <c r="M156" s="52" t="s">
        <v>21</v>
      </c>
    </row>
    <row r="157" spans="2:4" s="52" customFormat="1" ht="23.25" customHeight="1" outlineLevel="1">
      <c r="B157" s="14" t="s">
        <v>31</v>
      </c>
      <c r="C157" s="28" t="e">
        <f>C154*0.45</f>
        <v>#REF!</v>
      </c>
      <c r="D157" s="18">
        <f>D154*0.45</f>
        <v>2425.5</v>
      </c>
    </row>
    <row r="158" spans="2:4" s="52" customFormat="1" ht="29.25" customHeight="1" hidden="1" outlineLevel="1">
      <c r="B158" s="14" t="s">
        <v>107</v>
      </c>
      <c r="C158" s="28"/>
      <c r="D158" s="18"/>
    </row>
    <row r="159" spans="2:4" s="52" customFormat="1" ht="29.25" customHeight="1" collapsed="1">
      <c r="B159" s="51" t="s">
        <v>27</v>
      </c>
      <c r="C159" s="17" t="e">
        <f>C154/C156</f>
        <v>#REF!</v>
      </c>
      <c r="D159" s="42">
        <f>D154/D156</f>
        <v>1.369410569105691</v>
      </c>
    </row>
    <row r="160" spans="2:6" s="55" customFormat="1" ht="26.25" customHeight="1" outlineLevel="1">
      <c r="B160" s="51" t="s">
        <v>98</v>
      </c>
      <c r="C160" s="17" t="e">
        <f>#REF!/#REF!</f>
        <v>#REF!</v>
      </c>
      <c r="D160" s="39">
        <v>7048</v>
      </c>
      <c r="E160" s="52"/>
      <c r="F160" s="52"/>
    </row>
    <row r="161" spans="2:4" s="52" customFormat="1" ht="25.5" customHeight="1" outlineLevel="1">
      <c r="B161" s="14" t="s">
        <v>28</v>
      </c>
      <c r="C161" s="17" t="e">
        <f>#REF!/#REF!</f>
        <v>#REF!</v>
      </c>
      <c r="D161" s="39">
        <v>4093</v>
      </c>
    </row>
    <row r="162" spans="2:4" s="52" customFormat="1" ht="23.25" customHeight="1" outlineLevel="1">
      <c r="B162" s="14" t="s">
        <v>32</v>
      </c>
      <c r="C162" s="17" t="e">
        <f>#REF!/#REF!</f>
        <v>#REF!</v>
      </c>
      <c r="D162" s="30">
        <f>D160*0.3</f>
        <v>2114.4</v>
      </c>
    </row>
    <row r="163" spans="2:6" s="55" customFormat="1" ht="24" customHeight="1">
      <c r="B163" s="14" t="s">
        <v>95</v>
      </c>
      <c r="C163" s="17" t="e">
        <f>C160/C161</f>
        <v>#REF!</v>
      </c>
      <c r="D163" s="42">
        <f>D160/D161</f>
        <v>1.7219643293427804</v>
      </c>
      <c r="E163" s="52"/>
      <c r="F163" s="52"/>
    </row>
    <row r="164" spans="2:6" s="55" customFormat="1" ht="23.25" customHeight="1" outlineLevel="1">
      <c r="B164" s="51" t="s">
        <v>99</v>
      </c>
      <c r="C164" s="17"/>
      <c r="D164" s="39">
        <v>5350</v>
      </c>
      <c r="E164" s="52"/>
      <c r="F164" s="52"/>
    </row>
    <row r="165" spans="2:6" s="55" customFormat="1" ht="29.25" customHeight="1" hidden="1" outlineLevel="1">
      <c r="B165" s="14" t="s">
        <v>108</v>
      </c>
      <c r="C165" s="17"/>
      <c r="D165" s="39"/>
      <c r="E165" s="52"/>
      <c r="F165" s="52"/>
    </row>
    <row r="166" spans="2:4" s="52" customFormat="1" ht="24" customHeight="1" outlineLevel="1">
      <c r="B166" s="14" t="s">
        <v>29</v>
      </c>
      <c r="C166" s="17"/>
      <c r="D166" s="39">
        <v>10375</v>
      </c>
    </row>
    <row r="167" spans="2:4" s="52" customFormat="1" ht="24" customHeight="1" outlineLevel="1">
      <c r="B167" s="14" t="s">
        <v>33</v>
      </c>
      <c r="C167" s="17"/>
      <c r="D167" s="30">
        <f>D164*0.17</f>
        <v>909.5000000000001</v>
      </c>
    </row>
    <row r="168" spans="2:4" s="52" customFormat="1" ht="29.25" customHeight="1" hidden="1" outlineLevel="1">
      <c r="B168" s="14" t="s">
        <v>107</v>
      </c>
      <c r="C168" s="17"/>
      <c r="D168" s="30"/>
    </row>
    <row r="169" spans="2:6" s="55" customFormat="1" ht="24" customHeight="1" collapsed="1">
      <c r="B169" s="14" t="s">
        <v>96</v>
      </c>
      <c r="C169" s="17" t="e">
        <f>C164/C166</f>
        <v>#DIV/0!</v>
      </c>
      <c r="D169" s="42">
        <f>D164/D166</f>
        <v>0.5156626506024097</v>
      </c>
      <c r="E169" s="52"/>
      <c r="F169" s="52"/>
    </row>
    <row r="170" spans="2:4" s="52" customFormat="1" ht="21.75" customHeight="1">
      <c r="B170" s="51" t="s">
        <v>25</v>
      </c>
      <c r="C170" s="17" t="e">
        <f>#REF!/#REF!</f>
        <v>#REF!</v>
      </c>
      <c r="D170" s="39">
        <v>150</v>
      </c>
    </row>
    <row r="171" spans="2:4" s="52" customFormat="1" ht="29.25" customHeight="1" hidden="1">
      <c r="B171" s="14" t="s">
        <v>33</v>
      </c>
      <c r="C171" s="17" t="e">
        <f>#REF!/#REF!</f>
        <v>#REF!</v>
      </c>
      <c r="D171" s="18">
        <f>D170*0.7</f>
        <v>105</v>
      </c>
    </row>
    <row r="172" spans="2:4" s="52" customFormat="1" ht="28.5" customHeight="1" hidden="1">
      <c r="B172" s="10" t="s">
        <v>102</v>
      </c>
      <c r="C172" s="17"/>
      <c r="D172" s="47"/>
    </row>
    <row r="173" spans="2:4" s="52" customFormat="1" ht="28.5" customHeight="1" hidden="1">
      <c r="B173" s="14" t="s">
        <v>121</v>
      </c>
      <c r="C173" s="17"/>
      <c r="D173" s="47">
        <f>D172*0.2</f>
        <v>0</v>
      </c>
    </row>
    <row r="174" spans="2:4" s="52" customFormat="1" ht="25.5" customHeight="1" hidden="1">
      <c r="B174" s="14" t="s">
        <v>108</v>
      </c>
      <c r="C174" s="17"/>
      <c r="D174" s="47"/>
    </row>
    <row r="175" spans="2:4" s="52" customFormat="1" ht="29.25" customHeight="1">
      <c r="B175" s="10" t="s">
        <v>94</v>
      </c>
      <c r="C175" s="28" t="e">
        <f>(C157+C162+C167)*10</f>
        <v>#REF!</v>
      </c>
      <c r="D175" s="18">
        <f>(D157+D162+D167+D171+D173)*10</f>
        <v>55544</v>
      </c>
    </row>
    <row r="176" spans="2:4" s="52" customFormat="1" ht="33" customHeight="1" hidden="1">
      <c r="B176" s="14" t="s">
        <v>107</v>
      </c>
      <c r="C176" s="26"/>
      <c r="D176" s="57">
        <f>D158+D174*0.2*10+D168</f>
        <v>0</v>
      </c>
    </row>
    <row r="177" spans="2:4" s="52" customFormat="1" ht="45" customHeight="1" hidden="1">
      <c r="B177" s="14" t="s">
        <v>120</v>
      </c>
      <c r="C177" s="42" t="e">
        <f>#REF!/#REF!</f>
        <v>#REF!</v>
      </c>
      <c r="D177" s="47">
        <v>2020.5</v>
      </c>
    </row>
    <row r="178" spans="2:4" s="52" customFormat="1" ht="42.75" customHeight="1">
      <c r="B178" s="51" t="s">
        <v>124</v>
      </c>
      <c r="C178" s="31" t="e">
        <f>C175/C177</f>
        <v>#REF!</v>
      </c>
      <c r="D178" s="32">
        <f>D175/1913</f>
        <v>29.03502352326189</v>
      </c>
    </row>
    <row r="179" spans="2:4" ht="22.5">
      <c r="B179" s="61"/>
      <c r="C179" s="62"/>
      <c r="D179" s="65"/>
    </row>
    <row r="180" spans="2:3" ht="16.5">
      <c r="B180" s="60"/>
      <c r="C180" s="11"/>
    </row>
    <row r="181" spans="2:3" ht="16.5">
      <c r="B181" s="56"/>
      <c r="C181" s="11"/>
    </row>
    <row r="182" spans="2:3" ht="16.5">
      <c r="B182" s="56"/>
      <c r="C182" s="11"/>
    </row>
    <row r="183" spans="2:3" ht="16.5">
      <c r="B183" s="56"/>
      <c r="C183" s="11"/>
    </row>
    <row r="184" spans="2:3" ht="16.5">
      <c r="B184" s="56"/>
      <c r="C184" s="11"/>
    </row>
    <row r="185" spans="2:3" ht="16.5">
      <c r="B185" s="56"/>
      <c r="C185" s="11"/>
    </row>
    <row r="186" spans="2:3" ht="16.5">
      <c r="B186" s="56"/>
      <c r="C186" s="11"/>
    </row>
    <row r="187" spans="2:3" ht="16.5">
      <c r="B187" s="56"/>
      <c r="C187" s="11"/>
    </row>
    <row r="188" spans="2:3" ht="16.5">
      <c r="B188" s="56"/>
      <c r="C188" s="11"/>
    </row>
    <row r="189" spans="2:3" ht="16.5">
      <c r="B189" s="56"/>
      <c r="C189" s="11"/>
    </row>
    <row r="190" spans="2:3" ht="16.5">
      <c r="B190" s="56"/>
      <c r="C190" s="11"/>
    </row>
    <row r="191" spans="2:3" ht="16.5">
      <c r="B191" s="56"/>
      <c r="C191" s="11"/>
    </row>
    <row r="192" spans="2:3" ht="16.5">
      <c r="B192" s="56"/>
      <c r="C192" s="11"/>
    </row>
    <row r="193" spans="2:3" ht="16.5">
      <c r="B193" s="56"/>
      <c r="C193" s="11"/>
    </row>
    <row r="194" spans="2:3" ht="16.5">
      <c r="B194" s="56"/>
      <c r="C194" s="11"/>
    </row>
    <row r="195" spans="2:3" ht="16.5">
      <c r="B195" s="56"/>
      <c r="C195" s="11"/>
    </row>
    <row r="196" spans="2:3" ht="16.5">
      <c r="B196" s="56"/>
      <c r="C196" s="11"/>
    </row>
    <row r="197" spans="2:3" ht="16.5">
      <c r="B197" s="56"/>
      <c r="C197" s="11"/>
    </row>
    <row r="198" spans="2:3" ht="16.5">
      <c r="B198" s="56"/>
      <c r="C198" s="11"/>
    </row>
    <row r="199" spans="2:3" ht="16.5">
      <c r="B199" s="56"/>
      <c r="C199" s="11"/>
    </row>
  </sheetData>
  <sheetProtection/>
  <mergeCells count="4">
    <mergeCell ref="B2:D2"/>
    <mergeCell ref="B4:B6"/>
    <mergeCell ref="C4:C6"/>
    <mergeCell ref="D5:D6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1</cp:lastModifiedBy>
  <cp:lastPrinted>2011-10-11T07:04:33Z</cp:lastPrinted>
  <dcterms:created xsi:type="dcterms:W3CDTF">2001-05-07T11:51:26Z</dcterms:created>
  <dcterms:modified xsi:type="dcterms:W3CDTF">2011-10-24T04:19:35Z</dcterms:modified>
  <cp:category/>
  <cp:version/>
  <cp:contentType/>
  <cp:contentStatus/>
</cp:coreProperties>
</file>